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William Dussan\Desktop\NUEVOS APLICATIVOS\SANCIONES\Sanción exógena\"/>
    </mc:Choice>
  </mc:AlternateContent>
  <xr:revisionPtr revIDLastSave="0" documentId="13_ncr:1_{48F89ACC-0A7A-4A92-AD76-25F7B493293E}" xr6:coauthVersionLast="47" xr6:coauthVersionMax="47" xr10:uidLastSave="{00000000-0000-0000-0000-000000000000}"/>
  <bookViews>
    <workbookView xWindow="-110" yWindow="-110" windowWidth="19420" windowHeight="10420" xr2:uid="{6835D002-A798-478D-BFB4-52646286B825}"/>
  </bookViews>
  <sheets>
    <sheet name="Liquidación sanción" sheetId="1" r:id="rId1"/>
    <sheet name="Base de cálculo" sheetId="2" r:id="rId2"/>
  </sheets>
  <externalReferences>
    <externalReference r:id="rId3"/>
    <externalReference r:id="rId4"/>
    <externalReference r:id="rId5"/>
    <externalReference r:id="rId6"/>
  </externalReferences>
  <definedNames>
    <definedName name="_xlnm.Print_Area" localSheetId="0">'Liquidación sanción'!$A$1:$D$37</definedName>
    <definedName name="dd">'[1]G Ext'!#REF!</definedName>
    <definedName name="ddd">#REF!</definedName>
    <definedName name="diez">[1]Conf!$C$10</definedName>
    <definedName name="interpolacionvba">'[1]G Ext'!#REF!</definedName>
    <definedName name="nueve">[1]Conf!$C$9</definedName>
    <definedName name="Reglon_renta">[2]Lists!$AQ$3:$AQ$58</definedName>
    <definedName name="renglon_renta1">[3]Lists!$AQ$3:$AQ$58</definedName>
    <definedName name="RTE">'[1]G Ext'!#REF!</definedName>
    <definedName name="Síno">'[4]Datos de formularios'!$B$3:$B$4</definedName>
    <definedName name="wilia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3" i="1" l="1"/>
  <c r="C40" i="1"/>
  <c r="B390" i="1"/>
  <c r="A85" i="1" l="1"/>
  <c r="E40" i="1" s="1"/>
  <c r="B392" i="1"/>
  <c r="E1" i="1" s="1"/>
  <c r="C23" i="1" l="1"/>
  <c r="C24" i="1"/>
  <c r="C29" i="1"/>
  <c r="C49" i="1"/>
  <c r="C53" i="1"/>
  <c r="C54" i="1"/>
  <c r="E25" i="2"/>
  <c r="D13" i="1" s="1"/>
  <c r="E16" i="1" l="1"/>
  <c r="C51" i="1"/>
  <c r="C52" i="1" l="1"/>
  <c r="C50" i="1"/>
  <c r="D18" i="1"/>
  <c r="D19" i="1" s="1"/>
  <c r="P24" i="1"/>
  <c r="P25" i="1"/>
  <c r="P27" i="1"/>
  <c r="P28" i="1"/>
  <c r="P29" i="1"/>
  <c r="P23" i="1"/>
  <c r="P30" i="1" l="1"/>
  <c r="D54" i="1"/>
  <c r="D52" i="1" l="1"/>
  <c r="D56" i="1" s="1"/>
  <c r="D53" i="1"/>
  <c r="D57" i="1" s="1"/>
  <c r="D51" i="1"/>
  <c r="D50" i="1"/>
  <c r="D20" i="1" l="1"/>
  <c r="C20" i="1" l="1"/>
  <c r="C27" i="1"/>
  <c r="D26" i="1" s="1"/>
  <c r="D31" i="1" s="1"/>
  <c r="D36" i="1" l="1"/>
  <c r="C31" i="1"/>
  <c r="P26" i="1"/>
  <c r="E23" i="1" s="1"/>
  <c r="C36" i="1" l="1"/>
  <c r="D37" i="1" s="1"/>
  <c r="D42" i="1" s="1"/>
  <c r="C37" i="1" l="1"/>
  <c r="C42" i="1"/>
  <c r="C43" i="1" s="1"/>
  <c r="D43" i="1" l="1"/>
  <c r="F4" i="1" l="1"/>
  <c r="E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22" authorId="0" shapeId="0" xr:uid="{42A681BC-55F6-4643-A881-8D007AB82817}">
      <text>
        <r>
          <rPr>
            <sz val="9"/>
            <color indexed="81"/>
            <rFont val="Tahoma"/>
            <family val="2"/>
          </rPr>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r>
      </text>
    </comment>
    <comment ref="B33" authorId="0" shapeId="0" xr:uid="{825F9B3E-318A-46FF-9E03-749D82028094}">
      <text>
        <r>
          <rPr>
            <sz val="9"/>
            <color indexed="81"/>
            <rFont val="Tahoma"/>
            <charset val="1"/>
          </rPr>
          <t xml:space="preserve">
Cuando la sanción deba ser liquidada por el contribuyente, agente retenedor, responsable o declarante:
</t>
        </r>
        <r>
          <rPr>
            <b/>
            <sz val="9"/>
            <color indexed="81"/>
            <rFont val="Tahoma"/>
            <family val="2"/>
          </rPr>
          <t>1. La sanción se reducirá al cincuenta por ciento (50%) del monto previsto en la ley, en tanto concurran las siguientes condiciones:</t>
        </r>
        <r>
          <rPr>
            <sz val="9"/>
            <color indexed="81"/>
            <rFont val="Tahoma"/>
            <charset val="1"/>
          </rPr>
          <t xml:space="preserve">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t>
        </r>
        <r>
          <rPr>
            <b/>
            <sz val="9"/>
            <color indexed="81"/>
            <rFont val="Tahoma"/>
            <family val="2"/>
          </rPr>
          <t>2. La sanción se reducirá al setenta y cinco por ciento (75%) del monto previsto en la ley, en tanto concurran las siguientes condiciones:</t>
        </r>
        <r>
          <rPr>
            <sz val="9"/>
            <color indexed="81"/>
            <rFont val="Tahoma"/>
            <charset val="1"/>
          </rPr>
          <t xml:space="preserve">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List>
</comments>
</file>

<file path=xl/sharedStrings.xml><?xml version="1.0" encoding="utf-8"?>
<sst xmlns="http://schemas.openxmlformats.org/spreadsheetml/2006/main" count="69" uniqueCount="64">
  <si>
    <t>Sanción mínima</t>
  </si>
  <si>
    <t>NO</t>
  </si>
  <si>
    <t>SI</t>
  </si>
  <si>
    <t>Valor UVT</t>
  </si>
  <si>
    <t>1. Una multa que no supere quince mil (15.000) UVT, la cual será fijada teniendo en cuenta los siguientes criterios:</t>
  </si>
  <si>
    <t>a) El cinco por ciento (5%) de las sumas respecto de las cuales no se suministró la información exigida</t>
  </si>
  <si>
    <t>b) El cuatro por ciento (4%) de las sumas respecto de las cuales se suministró en forma errónea</t>
  </si>
  <si>
    <t>c) El tres por ciento (3%) de las sumas respecto de las cuales se suministró de forma extemporánea</t>
  </si>
  <si>
    <t>Patrimonio Bruto</t>
  </si>
  <si>
    <r>
      <t xml:space="preserve">Ingresos netos </t>
    </r>
    <r>
      <rPr>
        <sz val="12"/>
        <color theme="1" tint="0.499984740745262"/>
        <rFont val="Arial"/>
        <family val="2"/>
      </rPr>
      <t xml:space="preserve"> (Si no tiene ingresos diligencie el dato de patrimonio bruto en la siguiente fila)</t>
    </r>
  </si>
  <si>
    <t>INFORMACIÓN</t>
  </si>
  <si>
    <t>PARA CÁLCULOS</t>
  </si>
  <si>
    <t>d) Cuando no sea posible establecer la base para tasarla o la información no tuviere cuantía, del medio por ciento (0.5%) de los ingresos netos. Si no existieren ingresos, del medio por ciento (0.5%) del patrimonio bruto del contribuyente o declarante, correspondiente al año inmediatamente anterior o última declaración del impuesto sobre la renta o de ingresos y patrimonio.</t>
  </si>
  <si>
    <t>BASE</t>
  </si>
  <si>
    <t>LIMITADA</t>
  </si>
  <si>
    <t>SANCIÓN BRUTA</t>
  </si>
  <si>
    <t>Sanción según la selección del usuario</t>
  </si>
  <si>
    <t>d) Cuando no sea posible establecer la base para tasarla o la información no tuviere cuantía, del medio por ciento (0.5%) de los ingresos netos correspondiente al año inmediatamente anterior o última declaración del impuesto sobre la renta o de ingresos y patrimonio.</t>
  </si>
  <si>
    <t>d) Cuando no sea posible establecer la base para tasarla o la información no tuviere cuantía, del medio por ciento (0.5%) del patrimonio correspondiente al año inmediatamente anterior o última declaración del impuesto sobre la renta o de ingresos y patrimonio.</t>
  </si>
  <si>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</si>
  <si>
    <t>REDUCCIONES</t>
  </si>
  <si>
    <t>SANCIÓN CON 1 REDUCCIÓN ART.651 ET.  (Se reduce al)</t>
  </si>
  <si>
    <t>LISTAS</t>
  </si>
  <si>
    <t>PARÁGRAFO. El obligado a informar podrá subsanar de manera voluntaria las faltas de que trata el presente artículo, antes de que la Administración Tributaria profiera pliego de cargos, en cuyo caso deberá liquidar y pagar la sanción correspondiente de que trata el numeral 1) del presente artículo reducida al veinte por ciento (20%).</t>
  </si>
  <si>
    <r>
      <t xml:space="preserve">¿La omisión es subsanada de manera voluntaria antes de que la DIAN profiera pliego de cargos? </t>
    </r>
    <r>
      <rPr>
        <sz val="9"/>
        <color rgb="FF000000"/>
        <rFont val="Arial"/>
        <family val="2"/>
      </rPr>
      <t>(Parágrafo art. 651 ET)</t>
    </r>
  </si>
  <si>
    <t>SANCIÓN CON REDUCCIÓN (Art.651 ET.)  Se reduce a:</t>
  </si>
  <si>
    <t>¿La omisión es subsanada dentro de los dos (2) meses siguientes a la fecha en que se notifique la sanción?</t>
  </si>
  <si>
    <t>Aplicación de la reducción de la sanción según el artículo 640 del ET</t>
  </si>
  <si>
    <t>Sanción si no existe cuantía Toma el 0,5 del ingreso neto o del patrimonio bruto</t>
  </si>
  <si>
    <t>FORMATO</t>
  </si>
  <si>
    <t>VALOR</t>
  </si>
  <si>
    <t>TOTAL BASE DE CÁLCULO DE LA SANCIÓN</t>
  </si>
  <si>
    <r>
      <rPr>
        <b/>
        <sz val="14"/>
        <color rgb="FFFF0000"/>
        <rFont val="Arial"/>
        <family val="2"/>
      </rPr>
      <t>1.</t>
    </r>
    <r>
      <rPr>
        <b/>
        <sz val="12"/>
        <color theme="1"/>
        <rFont val="Arial"/>
        <family val="2"/>
      </rPr>
      <t xml:space="preserve"> Digite la siguiente información de la declaración de renta del año anterior o última declaración de renta o de  ingresos y patrimonio:</t>
    </r>
  </si>
  <si>
    <r>
      <rPr>
        <b/>
        <sz val="14"/>
        <color rgb="FFFF0000"/>
        <rFont val="Arial"/>
        <family val="2"/>
      </rPr>
      <t>2.</t>
    </r>
    <r>
      <rPr>
        <b/>
        <sz val="12"/>
        <color rgb="FF000000"/>
        <rFont val="Arial"/>
        <family val="2"/>
      </rPr>
      <t xml:space="preserve"> Digite o diligencie el anexo de la base de cálculo de la sanción</t>
    </r>
  </si>
  <si>
    <t>Base de la información para el cálculo de la sanción (dependiendo de cada caso particular)</t>
  </si>
  <si>
    <r>
      <rPr>
        <b/>
        <sz val="14"/>
        <color rgb="FFFF0000"/>
        <rFont val="Arial"/>
        <family val="2"/>
      </rPr>
      <t>3.</t>
    </r>
    <r>
      <rPr>
        <b/>
        <sz val="12"/>
        <color rgb="FF000000"/>
        <rFont val="Arial"/>
        <family val="2"/>
      </rPr>
      <t xml:space="preserve"> Seleccione de la lista en la siguiente fila el tipo de sanción según la falta cometida</t>
    </r>
  </si>
  <si>
    <r>
      <rPr>
        <b/>
        <sz val="14"/>
        <color rgb="FFFF0000"/>
        <rFont val="Arial"/>
        <family val="2"/>
      </rPr>
      <t xml:space="preserve">5. </t>
    </r>
    <r>
      <rPr>
        <b/>
        <sz val="12"/>
        <color rgb="FF000000"/>
        <rFont val="Arial"/>
        <family val="2"/>
      </rPr>
      <t>Aplique opcionalmente reducción del artículo 640 del ET, únicamente si cumple los requisitos</t>
    </r>
  </si>
  <si>
    <t>Aplicación de la reducción de la sanción según el artículo 640 del ET (Seleccione el %)</t>
  </si>
  <si>
    <t>SANCIÓN LUEGO DE ELEGIR SI APLICA REDUCCIÓN (Art.640 ET.)  Se reduce a:</t>
  </si>
  <si>
    <t>Liquidación de la sanción artículo 651 del Estatuto tributario</t>
  </si>
  <si>
    <r>
      <rPr>
        <b/>
        <sz val="14"/>
        <color rgb="FFFF0000"/>
        <rFont val="Arial"/>
        <family val="2"/>
      </rPr>
      <t xml:space="preserve">4. </t>
    </r>
    <r>
      <rPr>
        <b/>
        <sz val="12"/>
        <color rgb="FF000000"/>
        <rFont val="Arial"/>
        <family val="2"/>
      </rPr>
      <t>Aplique reducción de la sanción según cada caso particular (Seleccione de la lista SI o NO:)</t>
    </r>
  </si>
  <si>
    <t>OBSERVACION</t>
  </si>
  <si>
    <t>EMPRESA DE EJEMPLO SAS</t>
  </si>
  <si>
    <t>Digite el valor de la información báse de la sanción dependiendo de cada caso particular y del análisis de las sentencias y conceptos DIAN sobre la materia. (Inserte filas de acuerdo a las necesidades)</t>
  </si>
  <si>
    <t>¿La omisión es subsanada después del pliego de cargos y antes de que se notifique la imposición de la sanción?</t>
  </si>
  <si>
    <r>
      <t xml:space="preserve">Tenga en cuenta que la respuesta dada en el concepto DIAN 0046 de 19-01-2021 a la pregunta N.12 indicó: </t>
    </r>
    <r>
      <rPr>
        <sz val="11"/>
        <rFont val="Arial"/>
        <family val="2"/>
      </rPr>
      <t>"Si no se informó o se informó de manera extemporánea o errónea diferentes datos, de los cuales alguno comprende a los otros, se deberá liquidar la sanción de que trata el artículo 651 ibídem únicamente sobre la suma que contenga a las demás”</t>
    </r>
    <r>
      <rPr>
        <sz val="11"/>
        <color theme="0" tint="-0.499984740745262"/>
        <rFont val="Arial"/>
        <family val="2"/>
      </rPr>
      <t>. Es decir,  entendemos que si por ejemplo en el formato 2276 se informan los gastos de nómina por cada tercero, no se debe tener en cuenta para establecer la base de la sanción la misma información que se reporta en el formato 1011 concepto 8207 respecto al valor global de Costo o deducción por salarios, prestaciones sociales y demás pagos laborales.</t>
    </r>
  </si>
  <si>
    <t>Etc</t>
  </si>
  <si>
    <t>NOMBRE</t>
  </si>
  <si>
    <t>Suma de todas las columnas si es extemporanea</t>
  </si>
  <si>
    <t>Retefuentes a favor</t>
  </si>
  <si>
    <t>Pagos o abonos en cuenta</t>
  </si>
  <si>
    <t>Descuentos tributarios</t>
  </si>
  <si>
    <t>IVA descontable</t>
  </si>
  <si>
    <t>IVA por pagar</t>
  </si>
  <si>
    <t>Ingresos</t>
  </si>
  <si>
    <t>Cuentas por cobrar</t>
  </si>
  <si>
    <t>Información declaraciones</t>
  </si>
  <si>
    <t>Rentas de trabajo y P.</t>
  </si>
  <si>
    <t>…......</t>
  </si>
  <si>
    <t>…...</t>
  </si>
  <si>
    <t xml:space="preserve">Diseño: derechos reservados William Dussan Salazar </t>
  </si>
  <si>
    <r>
      <rPr>
        <b/>
        <sz val="14"/>
        <color rgb="FFFF0000"/>
        <rFont val="Arial"/>
        <family val="2"/>
      </rPr>
      <t xml:space="preserve">6. </t>
    </r>
    <r>
      <rPr>
        <b/>
        <sz val="12"/>
        <color rgb="FF000000"/>
        <rFont val="Arial"/>
        <family val="2"/>
      </rPr>
      <t>Aplique opcionalmente reducción temporal art. 45 ley 2155 de 2021</t>
    </r>
  </si>
  <si>
    <t>Aplicación de la reducción de la sanción temporal que aplica hasta dic 31  (Se reduce al 20%)</t>
  </si>
  <si>
    <t>SANCIÓN A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</si>
</sst>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dd/mm/yyyy;@"/>
    <numFmt numFmtId="167" formatCode="0.0%"/>
  </numFmts>
  <fonts count="39" x14ac:knownFonts="1">
    <font>
      <sz val="8"/>
      <color theme="1"/>
      <name val="Tahoma"/>
      <family val="2"/>
    </font>
    <font>
      <sz val="8"/>
      <color theme="1"/>
      <name val="Tahoma"/>
      <family val="2"/>
    </font>
    <font>
      <sz val="9"/>
      <color theme="1"/>
      <name val="Arial"/>
      <family val="2"/>
    </font>
    <font>
      <sz val="11"/>
      <color rgb="FF0070C0"/>
      <name val="Tahoma"/>
      <family val="2"/>
    </font>
    <font>
      <sz val="10"/>
      <color theme="1"/>
      <name val="Arial"/>
      <family val="2"/>
    </font>
    <font>
      <sz val="9"/>
      <color rgb="FF0070C0"/>
      <name val="Tahoma"/>
      <family val="2"/>
    </font>
    <font>
      <sz val="8"/>
      <color rgb="FF0070C0"/>
      <name val="Tahoma"/>
      <family val="2"/>
    </font>
    <font>
      <b/>
      <sz val="10"/>
      <color theme="1"/>
      <name val="Arial"/>
      <family val="2"/>
    </font>
    <font>
      <b/>
      <sz val="10"/>
      <color theme="0"/>
      <name val="Tahoma"/>
      <family val="2"/>
    </font>
    <font>
      <sz val="10"/>
      <color rgb="FFFF0000"/>
      <name val="Arial"/>
      <family val="2"/>
    </font>
    <font>
      <sz val="12"/>
      <color rgb="FF0070C0"/>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b/>
      <sz val="10"/>
      <color rgb="FFC00000"/>
      <name val="Tahoma"/>
      <family val="2"/>
    </font>
    <font>
      <sz val="9"/>
      <color indexed="81"/>
      <name val="Tahoma"/>
      <family val="2"/>
    </font>
    <font>
      <sz val="9"/>
      <color rgb="FFC00000"/>
      <name val="Arial"/>
      <family val="2"/>
    </font>
    <font>
      <sz val="12"/>
      <color theme="1" tint="0.499984740745262"/>
      <name val="Arial"/>
      <family val="2"/>
    </font>
    <font>
      <sz val="9"/>
      <color rgb="FF000000"/>
      <name val="Arial"/>
      <family val="2"/>
    </font>
    <font>
      <b/>
      <sz val="12"/>
      <name val="Arial"/>
      <family val="2"/>
    </font>
    <font>
      <sz val="8"/>
      <color rgb="FFFF0000"/>
      <name val="Tahoma"/>
      <family val="2"/>
    </font>
    <font>
      <sz val="10"/>
      <name val="Arial"/>
      <family val="2"/>
    </font>
    <font>
      <b/>
      <sz val="11"/>
      <color theme="1"/>
      <name val="Arial"/>
      <family val="2"/>
    </font>
    <font>
      <sz val="11"/>
      <color theme="1"/>
      <name val="Arial"/>
      <family val="2"/>
    </font>
    <font>
      <sz val="11"/>
      <color theme="1"/>
      <name val="Tahoma"/>
      <family val="2"/>
    </font>
    <font>
      <sz val="11"/>
      <name val="Arial"/>
      <family val="2"/>
    </font>
    <font>
      <sz val="12"/>
      <color theme="0"/>
      <name val="Arial"/>
      <family val="2"/>
    </font>
    <font>
      <sz val="11"/>
      <color theme="0"/>
      <name val="Arial"/>
      <family val="2"/>
    </font>
    <font>
      <b/>
      <sz val="14"/>
      <color rgb="FFFF0000"/>
      <name val="Arial"/>
      <family val="2"/>
    </font>
    <font>
      <sz val="8"/>
      <name val="Tahoma"/>
      <family val="2"/>
    </font>
    <font>
      <sz val="10"/>
      <color rgb="FF0070C0"/>
      <name val="Arial"/>
      <family val="2"/>
    </font>
    <font>
      <sz val="12"/>
      <color rgb="FF002060"/>
      <name val="Arial"/>
      <family val="2"/>
    </font>
    <font>
      <u/>
      <sz val="8"/>
      <color theme="10"/>
      <name val="Tahoma"/>
      <family val="2"/>
    </font>
    <font>
      <sz val="11"/>
      <color theme="0" tint="-0.499984740745262"/>
      <name val="Arial"/>
      <family val="2"/>
    </font>
    <font>
      <sz val="9"/>
      <color indexed="81"/>
      <name val="Tahoma"/>
      <charset val="1"/>
    </font>
    <font>
      <b/>
      <sz val="9"/>
      <color indexed="81"/>
      <name val="Tahoma"/>
      <family val="2"/>
    </font>
    <font>
      <sz val="9"/>
      <color rgb="FFFF0000"/>
      <name val="Arial"/>
      <family val="2"/>
    </font>
    <font>
      <sz val="8"/>
      <color theme="0"/>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theme="5"/>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27">
    <xf numFmtId="0" fontId="0" fillId="0" borderId="0" xfId="0"/>
    <xf numFmtId="0" fontId="0" fillId="2" borderId="0" xfId="0" applyFill="1"/>
    <xf numFmtId="3" fontId="3" fillId="2" borderId="0" xfId="0" applyNumberFormat="1" applyFont="1" applyFill="1" applyAlignment="1" applyProtection="1">
      <alignment horizontal="left"/>
      <protection hidden="1"/>
    </xf>
    <xf numFmtId="164" fontId="2" fillId="2" borderId="0" xfId="1" applyFont="1" applyFill="1" applyProtection="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165" fontId="2" fillId="2" borderId="0" xfId="1" applyNumberFormat="1" applyFont="1" applyFill="1" applyProtection="1">
      <protection locked="0"/>
    </xf>
    <xf numFmtId="0" fontId="0" fillId="5" borderId="0" xfId="0" applyFill="1"/>
    <xf numFmtId="0" fontId="10" fillId="0" borderId="0" xfId="0" applyFont="1"/>
    <xf numFmtId="0" fontId="4" fillId="6" borderId="0" xfId="0" applyFont="1" applyFill="1"/>
    <xf numFmtId="0" fontId="0" fillId="2" borderId="0" xfId="0" applyFill="1" applyBorder="1" applyAlignment="1">
      <alignment horizontal="left" vertical="center"/>
    </xf>
    <xf numFmtId="0" fontId="5" fillId="2" borderId="0" xfId="0" applyFont="1" applyFill="1" applyBorder="1"/>
    <xf numFmtId="0" fontId="0" fillId="2" borderId="0" xfId="0" applyFill="1" applyBorder="1" applyAlignment="1" applyProtection="1">
      <alignment horizontal="left" vertical="center"/>
      <protection locked="0"/>
    </xf>
    <xf numFmtId="0" fontId="0" fillId="2" borderId="0" xfId="0" applyFill="1" applyBorder="1" applyProtection="1">
      <protection locked="0"/>
    </xf>
    <xf numFmtId="0" fontId="12" fillId="3" borderId="1" xfId="0" applyFont="1" applyFill="1" applyBorder="1" applyAlignment="1">
      <alignment vertical="center"/>
    </xf>
    <xf numFmtId="165" fontId="11" fillId="2" borderId="1" xfId="1" applyNumberFormat="1" applyFont="1" applyFill="1" applyBorder="1" applyProtection="1">
      <protection locked="0"/>
    </xf>
    <xf numFmtId="0" fontId="4" fillId="2" borderId="0" xfId="0" applyFont="1" applyFill="1" applyBorder="1" applyProtection="1">
      <protection locked="0"/>
    </xf>
    <xf numFmtId="165" fontId="4" fillId="2" borderId="0" xfId="1" applyNumberFormat="1" applyFont="1" applyFill="1" applyBorder="1" applyProtection="1">
      <protection locked="0"/>
    </xf>
    <xf numFmtId="0" fontId="4" fillId="3" borderId="0" xfId="0" applyFont="1" applyFill="1" applyBorder="1"/>
    <xf numFmtId="165" fontId="4" fillId="3" borderId="0" xfId="1" applyNumberFormat="1" applyFont="1" applyFill="1" applyBorder="1"/>
    <xf numFmtId="166" fontId="11" fillId="2" borderId="0" xfId="0" applyNumberFormat="1" applyFont="1" applyFill="1" applyBorder="1" applyProtection="1">
      <protection locked="0"/>
    </xf>
    <xf numFmtId="0" fontId="6" fillId="2" borderId="0" xfId="0" applyFont="1" applyFill="1" applyBorder="1" applyAlignment="1" applyProtection="1">
      <alignment horizontal="left" wrapText="1"/>
      <protection locked="0"/>
    </xf>
    <xf numFmtId="0" fontId="0" fillId="2" borderId="0" xfId="0" applyFill="1" applyBorder="1"/>
    <xf numFmtId="165" fontId="11" fillId="2" borderId="0" xfId="1" applyNumberFormat="1" applyFont="1" applyFill="1" applyBorder="1" applyProtection="1">
      <protection locked="0"/>
    </xf>
    <xf numFmtId="0" fontId="4" fillId="6" borderId="0" xfId="0" applyFont="1" applyFill="1" applyAlignment="1">
      <alignment horizontal="center"/>
    </xf>
    <xf numFmtId="0" fontId="4" fillId="3" borderId="0" xfId="0" applyFont="1" applyFill="1"/>
    <xf numFmtId="165" fontId="4" fillId="3" borderId="1" xfId="1" applyNumberFormat="1" applyFont="1" applyFill="1" applyBorder="1"/>
    <xf numFmtId="0" fontId="7" fillId="3" borderId="0" xfId="0" applyFont="1" applyFill="1" applyBorder="1"/>
    <xf numFmtId="0" fontId="4" fillId="3" borderId="1" xfId="0" applyFont="1" applyFill="1" applyBorder="1" applyAlignment="1">
      <alignment wrapText="1"/>
    </xf>
    <xf numFmtId="0" fontId="0" fillId="3" borderId="0" xfId="0" applyFill="1" applyProtection="1">
      <protection locked="0"/>
    </xf>
    <xf numFmtId="0" fontId="0" fillId="3" borderId="0" xfId="0" applyFill="1" applyBorder="1"/>
    <xf numFmtId="3" fontId="11" fillId="2" borderId="0" xfId="1" applyNumberFormat="1" applyFont="1" applyFill="1" applyBorder="1" applyProtection="1">
      <protection locked="0"/>
    </xf>
    <xf numFmtId="0" fontId="14" fillId="3" borderId="1" xfId="0" applyFont="1" applyFill="1" applyBorder="1" applyAlignment="1">
      <alignment vertical="center"/>
    </xf>
    <xf numFmtId="0" fontId="12" fillId="3" borderId="1" xfId="0" applyFont="1" applyFill="1" applyBorder="1" applyAlignment="1">
      <alignment vertical="center" wrapText="1"/>
    </xf>
    <xf numFmtId="3" fontId="13" fillId="3" borderId="1" xfId="1" applyNumberFormat="1" applyFont="1" applyFill="1" applyBorder="1" applyProtection="1"/>
    <xf numFmtId="165" fontId="2" fillId="2" borderId="0" xfId="1" applyNumberFormat="1" applyFont="1" applyFill="1" applyBorder="1" applyProtection="1">
      <protection locked="0"/>
    </xf>
    <xf numFmtId="165" fontId="17" fillId="2" borderId="0" xfId="1" applyNumberFormat="1" applyFont="1" applyFill="1" applyProtection="1"/>
    <xf numFmtId="0" fontId="0" fillId="3" borderId="1" xfId="0" applyFill="1" applyBorder="1" applyProtection="1">
      <protection locked="0"/>
    </xf>
    <xf numFmtId="167" fontId="4" fillId="3" borderId="1" xfId="2"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165" fontId="4" fillId="3" borderId="0" xfId="1" applyNumberFormat="1" applyFont="1" applyFill="1" applyBorder="1" applyAlignment="1">
      <alignment horizontal="center"/>
    </xf>
    <xf numFmtId="0" fontId="0" fillId="3" borderId="0" xfId="0" applyFill="1" applyAlignment="1" applyProtection="1">
      <alignment horizontal="center"/>
      <protection locked="0"/>
    </xf>
    <xf numFmtId="9" fontId="4" fillId="3" borderId="1" xfId="0" applyNumberFormat="1" applyFont="1" applyFill="1" applyBorder="1" applyAlignment="1" applyProtection="1">
      <alignment horizontal="center" vertical="center"/>
      <protection locked="0"/>
    </xf>
    <xf numFmtId="9" fontId="12" fillId="3" borderId="1" xfId="2" applyFont="1" applyFill="1" applyBorder="1" applyAlignment="1">
      <alignment vertical="center"/>
    </xf>
    <xf numFmtId="0" fontId="9" fillId="2" borderId="0" xfId="0" applyFont="1" applyFill="1" applyProtection="1">
      <protection hidden="1"/>
    </xf>
    <xf numFmtId="0" fontId="14" fillId="2" borderId="0" xfId="0" applyFont="1" applyFill="1" applyBorder="1" applyAlignment="1">
      <alignment vertical="center"/>
    </xf>
    <xf numFmtId="165" fontId="14" fillId="7" borderId="1" xfId="1" applyNumberFormat="1" applyFont="1" applyFill="1" applyBorder="1" applyAlignment="1">
      <alignment vertical="center"/>
    </xf>
    <xf numFmtId="9" fontId="20" fillId="3" borderId="1" xfId="2" applyFont="1" applyFill="1" applyBorder="1" applyAlignment="1">
      <alignment vertical="center"/>
    </xf>
    <xf numFmtId="3" fontId="11" fillId="2" borderId="1" xfId="1" applyNumberFormat="1" applyFont="1" applyFill="1" applyBorder="1" applyAlignment="1" applyProtection="1">
      <alignment horizontal="right"/>
      <protection locked="0"/>
    </xf>
    <xf numFmtId="0" fontId="0" fillId="2" borderId="0" xfId="0" applyFill="1" applyAlignment="1">
      <alignment horizontal="right"/>
    </xf>
    <xf numFmtId="0" fontId="0" fillId="2" borderId="0" xfId="0" applyFill="1"/>
    <xf numFmtId="0" fontId="12" fillId="3" borderId="1" xfId="0" applyFont="1" applyFill="1" applyBorder="1" applyAlignment="1">
      <alignment vertical="center"/>
    </xf>
    <xf numFmtId="164" fontId="9" fillId="2" borderId="0" xfId="1" applyFont="1" applyFill="1" applyAlignment="1" applyProtection="1">
      <alignment horizontal="left" wrapText="1"/>
      <protection hidden="1"/>
    </xf>
    <xf numFmtId="0" fontId="21" fillId="2" borderId="0" xfId="0" applyFont="1" applyFill="1" applyBorder="1"/>
    <xf numFmtId="0" fontId="21" fillId="2" borderId="0" xfId="0" applyFont="1" applyFill="1" applyProtection="1">
      <protection locked="0"/>
    </xf>
    <xf numFmtId="0" fontId="14" fillId="7" borderId="1" xfId="0" applyFont="1" applyFill="1" applyBorder="1" applyAlignment="1">
      <alignment vertical="center"/>
    </xf>
    <xf numFmtId="0" fontId="4" fillId="7" borderId="0" xfId="0" applyFont="1" applyFill="1"/>
    <xf numFmtId="9" fontId="14" fillId="7" borderId="1" xfId="2" applyFont="1" applyFill="1" applyBorder="1" applyAlignment="1">
      <alignment vertical="center"/>
    </xf>
    <xf numFmtId="3" fontId="13" fillId="7" borderId="1" xfId="1" applyNumberFormat="1" applyFont="1" applyFill="1" applyBorder="1" applyAlignment="1" applyProtection="1">
      <alignment horizontal="right"/>
    </xf>
    <xf numFmtId="0" fontId="0" fillId="7" borderId="0" xfId="0" applyFill="1" applyAlignment="1" applyProtection="1">
      <alignment horizontal="right"/>
      <protection locked="0"/>
    </xf>
    <xf numFmtId="0" fontId="4" fillId="3" borderId="8" xfId="0" applyFont="1" applyFill="1" applyBorder="1" applyAlignment="1">
      <alignment wrapText="1"/>
    </xf>
    <xf numFmtId="0" fontId="0" fillId="3" borderId="7" xfId="0" applyFill="1" applyBorder="1" applyProtection="1">
      <protection locked="0"/>
    </xf>
    <xf numFmtId="9" fontId="4" fillId="3" borderId="0" xfId="0" applyNumberFormat="1" applyFont="1" applyFill="1" applyBorder="1" applyAlignment="1">
      <alignment horizontal="left"/>
    </xf>
    <xf numFmtId="0" fontId="23" fillId="6" borderId="7" xfId="0" applyFont="1" applyFill="1" applyBorder="1" applyAlignment="1">
      <alignment horizontal="center"/>
    </xf>
    <xf numFmtId="3" fontId="27" fillId="2" borderId="0" xfId="1" applyNumberFormat="1" applyFont="1" applyFill="1" applyBorder="1" applyProtection="1"/>
    <xf numFmtId="0" fontId="12" fillId="2" borderId="0" xfId="0" applyFont="1" applyFill="1" applyBorder="1" applyAlignment="1" applyProtection="1">
      <alignment horizontal="left" vertical="center"/>
      <protection locked="0"/>
    </xf>
    <xf numFmtId="9" fontId="19" fillId="3" borderId="1" xfId="2" applyNumberFormat="1" applyFont="1" applyFill="1" applyBorder="1" applyAlignment="1">
      <alignment vertical="center" wrapText="1"/>
    </xf>
    <xf numFmtId="0" fontId="12" fillId="5" borderId="0" xfId="0" applyFont="1" applyFill="1" applyBorder="1" applyAlignment="1">
      <alignment vertical="center"/>
    </xf>
    <xf numFmtId="165" fontId="28" fillId="2" borderId="0" xfId="1" applyNumberFormat="1" applyFont="1" applyFill="1" applyProtection="1">
      <protection locked="0"/>
    </xf>
    <xf numFmtId="3" fontId="13" fillId="3" borderId="1" xfId="1" applyNumberFormat="1" applyFont="1" applyFill="1" applyBorder="1" applyAlignment="1" applyProtection="1">
      <alignment vertical="center"/>
    </xf>
    <xf numFmtId="165" fontId="11" fillId="2" borderId="5" xfId="1" applyNumberFormat="1" applyFont="1" applyFill="1" applyBorder="1" applyProtection="1">
      <protection locked="0"/>
    </xf>
    <xf numFmtId="9" fontId="11" fillId="2" borderId="1" xfId="2" applyFont="1" applyFill="1" applyBorder="1" applyProtection="1">
      <protection locked="0"/>
    </xf>
    <xf numFmtId="0" fontId="0" fillId="5" borderId="0" xfId="0" applyFill="1" applyProtection="1">
      <protection locked="0"/>
    </xf>
    <xf numFmtId="165" fontId="24" fillId="2" borderId="0" xfId="1" applyNumberFormat="1" applyFont="1" applyFill="1" applyProtection="1">
      <protection locked="0"/>
    </xf>
    <xf numFmtId="165" fontId="11" fillId="2" borderId="0" xfId="1" applyNumberFormat="1" applyFont="1" applyFill="1" applyProtection="1">
      <protection locked="0"/>
    </xf>
    <xf numFmtId="0" fontId="4" fillId="2" borderId="0" xfId="0" applyFont="1" applyFill="1" applyBorder="1"/>
    <xf numFmtId="165" fontId="4" fillId="2" borderId="0" xfId="1" applyNumberFormat="1" applyFont="1" applyFill="1" applyBorder="1"/>
    <xf numFmtId="0" fontId="7" fillId="2" borderId="0" xfId="0" applyFont="1" applyFill="1" applyBorder="1"/>
    <xf numFmtId="0" fontId="15" fillId="2" borderId="0" xfId="0" applyFont="1" applyFill="1" applyBorder="1" applyAlignment="1">
      <alignment horizontal="center"/>
    </xf>
    <xf numFmtId="0" fontId="8" fillId="2" borderId="0" xfId="0" applyFont="1" applyFill="1" applyBorder="1" applyAlignment="1">
      <alignment horizontal="center"/>
    </xf>
    <xf numFmtId="165" fontId="7" fillId="2" borderId="0" xfId="1" applyNumberFormat="1" applyFont="1" applyFill="1" applyBorder="1"/>
    <xf numFmtId="0" fontId="24" fillId="2" borderId="7" xfId="0" applyFont="1" applyFill="1" applyBorder="1" applyAlignment="1" applyProtection="1">
      <alignment horizontal="left"/>
      <protection locked="0"/>
    </xf>
    <xf numFmtId="165" fontId="24" fillId="2" borderId="7" xfId="1" applyNumberFormat="1" applyFont="1" applyFill="1" applyBorder="1" applyProtection="1">
      <protection locked="0"/>
    </xf>
    <xf numFmtId="0" fontId="25" fillId="2" borderId="0" xfId="0" applyFont="1" applyFill="1" applyProtection="1">
      <protection locked="0"/>
    </xf>
    <xf numFmtId="0" fontId="23" fillId="3" borderId="7" xfId="0" applyFont="1" applyFill="1" applyBorder="1" applyProtection="1">
      <protection locked="0"/>
    </xf>
    <xf numFmtId="165" fontId="23" fillId="3" borderId="7" xfId="1" applyNumberFormat="1" applyFont="1" applyFill="1" applyBorder="1" applyProtection="1">
      <protection locked="0"/>
    </xf>
    <xf numFmtId="3" fontId="11" fillId="3" borderId="1" xfId="1" applyNumberFormat="1" applyFont="1" applyFill="1" applyBorder="1" applyProtection="1"/>
    <xf numFmtId="0" fontId="22" fillId="2" borderId="0" xfId="0" applyFont="1" applyFill="1" applyAlignment="1" applyProtection="1">
      <alignment horizontal="right"/>
      <protection hidden="1"/>
    </xf>
    <xf numFmtId="164" fontId="22" fillId="3" borderId="1" xfId="1" applyFont="1" applyFill="1" applyBorder="1" applyAlignment="1" applyProtection="1">
      <alignment horizontal="center" vertical="center" wrapText="1"/>
      <protection hidden="1"/>
    </xf>
    <xf numFmtId="165" fontId="22" fillId="3" borderId="1" xfId="1" applyNumberFormat="1" applyFont="1" applyFill="1" applyBorder="1" applyAlignment="1" applyProtection="1">
      <alignment horizontal="center" vertical="center" wrapText="1"/>
      <protection hidden="1"/>
    </xf>
    <xf numFmtId="0" fontId="30" fillId="2" borderId="0" xfId="0" applyFont="1" applyFill="1"/>
    <xf numFmtId="14" fontId="30" fillId="2" borderId="0" xfId="0" applyNumberFormat="1" applyFont="1" applyFill="1"/>
    <xf numFmtId="14" fontId="30" fillId="2" borderId="0" xfId="0" applyNumberFormat="1" applyFont="1" applyFill="1" applyAlignment="1">
      <alignment horizontal="right"/>
    </xf>
    <xf numFmtId="0" fontId="7" fillId="2" borderId="0" xfId="0" applyFont="1" applyFill="1" applyProtection="1">
      <protection locked="0"/>
    </xf>
    <xf numFmtId="0" fontId="32" fillId="2" borderId="0" xfId="0" applyFont="1" applyFill="1" applyProtection="1">
      <protection locked="0"/>
    </xf>
    <xf numFmtId="0" fontId="31" fillId="0" borderId="0" xfId="0" applyFont="1" applyBorder="1"/>
    <xf numFmtId="0" fontId="33" fillId="2" borderId="0" xfId="3" applyFill="1" applyBorder="1"/>
    <xf numFmtId="165" fontId="0" fillId="2" borderId="0" xfId="1" applyNumberFormat="1" applyFont="1" applyFill="1" applyProtection="1">
      <protection locked="0"/>
    </xf>
    <xf numFmtId="0" fontId="24" fillId="0" borderId="7" xfId="0" applyFont="1" applyFill="1" applyBorder="1" applyAlignment="1" applyProtection="1">
      <alignment horizontal="left"/>
      <protection locked="0"/>
    </xf>
    <xf numFmtId="0" fontId="4" fillId="2" borderId="12" xfId="0" applyFont="1" applyFill="1" applyBorder="1" applyAlignment="1" applyProtection="1">
      <alignment horizontal="center" vertical="center"/>
      <protection locked="0"/>
    </xf>
    <xf numFmtId="0" fontId="12" fillId="3" borderId="1" xfId="0" applyFont="1" applyFill="1" applyBorder="1" applyAlignment="1">
      <alignment vertical="center"/>
    </xf>
    <xf numFmtId="0" fontId="0" fillId="2" borderId="4" xfId="0" applyFill="1" applyBorder="1"/>
    <xf numFmtId="0" fontId="12" fillId="2" borderId="6" xfId="0" applyFont="1" applyFill="1" applyBorder="1" applyAlignment="1">
      <alignment vertical="center"/>
    </xf>
    <xf numFmtId="0" fontId="12" fillId="5" borderId="0" xfId="0" applyFont="1" applyFill="1" applyBorder="1" applyAlignment="1">
      <alignment vertical="center"/>
    </xf>
    <xf numFmtId="0" fontId="14" fillId="2" borderId="0" xfId="0" applyFont="1" applyFill="1" applyBorder="1" applyAlignment="1">
      <alignment vertical="top"/>
    </xf>
    <xf numFmtId="164" fontId="9" fillId="2" borderId="0" xfId="1" applyFont="1" applyFill="1" applyAlignment="1" applyProtection="1">
      <alignment horizontal="center" vertical="center" wrapText="1"/>
      <protection hidden="1"/>
    </xf>
    <xf numFmtId="0" fontId="13" fillId="2" borderId="2" xfId="0" applyFont="1" applyFill="1" applyBorder="1" applyAlignment="1">
      <alignment horizontal="left" vertical="top"/>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Border="1" applyAlignment="1">
      <alignment vertical="center"/>
    </xf>
    <xf numFmtId="0" fontId="14" fillId="2" borderId="2" xfId="0" applyFont="1" applyFill="1" applyBorder="1" applyAlignment="1">
      <alignment vertical="top"/>
    </xf>
    <xf numFmtId="0" fontId="12" fillId="3" borderId="3" xfId="0" applyFont="1" applyFill="1" applyBorder="1" applyAlignment="1">
      <alignment vertical="center"/>
    </xf>
    <xf numFmtId="0" fontId="12" fillId="3" borderId="5" xfId="0" applyFont="1" applyFill="1" applyBorder="1" applyAlignment="1">
      <alignment vertical="center"/>
    </xf>
    <xf numFmtId="0" fontId="12" fillId="3" borderId="1" xfId="0" applyFont="1" applyFill="1" applyBorder="1" applyAlignment="1">
      <alignment vertical="center"/>
    </xf>
    <xf numFmtId="165" fontId="9" fillId="2" borderId="0" xfId="1" applyNumberFormat="1" applyFont="1" applyFill="1" applyBorder="1" applyAlignment="1" applyProtection="1">
      <alignment horizontal="center"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4" fillId="2" borderId="0" xfId="0" applyFont="1" applyFill="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0" fontId="7" fillId="5" borderId="0" xfId="0" applyFont="1" applyFill="1" applyProtection="1">
      <protection locked="0"/>
    </xf>
    <xf numFmtId="9" fontId="11" fillId="2" borderId="1" xfId="2" applyFont="1" applyFill="1" applyBorder="1" applyAlignment="1" applyProtection="1">
      <alignment horizontal="right"/>
      <protection locked="0"/>
    </xf>
    <xf numFmtId="164" fontId="37" fillId="2" borderId="0" xfId="1" applyFont="1" applyFill="1" applyProtection="1"/>
    <xf numFmtId="14" fontId="38" fillId="2" borderId="0" xfId="0" applyNumberFormat="1" applyFont="1" applyFill="1"/>
    <xf numFmtId="0" fontId="38" fillId="2" borderId="0" xfId="0" applyFont="1" applyFill="1"/>
  </cellXfs>
  <cellStyles count="4">
    <cellStyle name="Hipervínculo" xfId="3" builtinId="8"/>
    <cellStyle name="Millares" xfId="1" builtinId="3"/>
    <cellStyle name="Normal" xfId="0" builtinId="0"/>
    <cellStyle name="Porcentaje" xfId="2" builtinId="5"/>
  </cellStyles>
  <dxfs count="4">
    <dxf>
      <font>
        <color theme="0"/>
      </font>
      <fill>
        <patternFill>
          <bgColor theme="0"/>
        </patternFill>
      </fill>
    </dxf>
    <dxf>
      <font>
        <color theme="0" tint="-0.14996795556505021"/>
      </font>
      <fill>
        <patternFill>
          <bgColor theme="0" tint="-0.14996795556505021"/>
        </patternFill>
      </fill>
    </dxf>
    <dxf>
      <font>
        <color theme="0"/>
      </font>
      <fill>
        <patternFill>
          <bgColor theme="0"/>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consultorcontable.com" TargetMode="External"/><Relationship Id="rId1" Type="http://schemas.openxmlformats.org/officeDocument/2006/relationships/image" Target="../media/image1.gif"/><Relationship Id="rId6" Type="http://schemas.openxmlformats.org/officeDocument/2006/relationships/hyperlink" Target="#'Base de c&#225;lculo'!B10"/><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consultorcontable.com/sanciones-medios-magneticos/" TargetMode="External"/><Relationship Id="rId2" Type="http://schemas.openxmlformats.org/officeDocument/2006/relationships/image" Target="../media/image4.png"/><Relationship Id="rId1" Type="http://schemas.openxmlformats.org/officeDocument/2006/relationships/hyperlink" Target="#'Liquidaci&#243;n sanci&#243;n'!A1"/></Relationships>
</file>

<file path=xl/drawings/drawing1.xml><?xml version="1.0" encoding="utf-8"?>
<xdr:wsDr xmlns:xdr="http://schemas.openxmlformats.org/drawingml/2006/spreadsheetDrawing" xmlns:a="http://schemas.openxmlformats.org/drawingml/2006/main">
  <xdr:twoCellAnchor>
    <xdr:from>
      <xdr:col>1</xdr:col>
      <xdr:colOff>12329</xdr:colOff>
      <xdr:row>0</xdr:row>
      <xdr:rowOff>36990</xdr:rowOff>
    </xdr:from>
    <xdr:to>
      <xdr:col>1</xdr:col>
      <xdr:colOff>4459268</xdr:colOff>
      <xdr:row>3</xdr:row>
      <xdr:rowOff>42149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217" y="36990"/>
          <a:ext cx="4446939" cy="511732"/>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SANCIÓN</a:t>
          </a:r>
          <a:r>
            <a:rPr lang="es-MX" sz="1800" baseline="0">
              <a:solidFill>
                <a:schemeClr val="tx1"/>
              </a:solidFill>
              <a:effectLst/>
              <a:latin typeface="Arial" panose="020B0604020202020204" pitchFamily="34" charset="0"/>
              <a:ea typeface="+mn-ea"/>
              <a:cs typeface="Arial" panose="020B0604020202020204" pitchFamily="34" charset="0"/>
            </a:rPr>
            <a:t> EXÓGENA NACIONAL </a:t>
          </a:r>
          <a:r>
            <a:rPr lang="es-MX" sz="1200" baseline="0">
              <a:solidFill>
                <a:schemeClr val="tx1"/>
              </a:solidFill>
              <a:effectLst/>
              <a:latin typeface="Arial" panose="020B0604020202020204" pitchFamily="34" charset="0"/>
              <a:ea typeface="+mn-ea"/>
              <a:cs typeface="Arial" panose="020B0604020202020204" pitchFamily="34" charset="0"/>
            </a:rPr>
            <a:t>V1.1 2021</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723160</xdr:colOff>
      <xdr:row>1</xdr:row>
      <xdr:rowOff>10080</xdr:rowOff>
    </xdr:from>
    <xdr:to>
      <xdr:col>1</xdr:col>
      <xdr:colOff>723160</xdr:colOff>
      <xdr:row>3</xdr:row>
      <xdr:rowOff>91653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94230"/>
          <a:ext cx="0" cy="404498"/>
        </a:xfrm>
        <a:prstGeom prst="rect">
          <a:avLst/>
        </a:prstGeom>
      </xdr:spPr>
    </xdr:pic>
    <xdr:clientData fPrintsWithSheet="0"/>
  </xdr:twoCellAnchor>
  <xdr:twoCellAnchor editAs="oneCell">
    <xdr:from>
      <xdr:col>1</xdr:col>
      <xdr:colOff>4529647</xdr:colOff>
      <xdr:row>0</xdr:row>
      <xdr:rowOff>0</xdr:rowOff>
    </xdr:from>
    <xdr:to>
      <xdr:col>1</xdr:col>
      <xdr:colOff>6207302</xdr:colOff>
      <xdr:row>3</xdr:row>
      <xdr:rowOff>82025</xdr:rowOff>
    </xdr:to>
    <xdr:pic>
      <xdr:nvPicPr>
        <xdr:cNvPr id="21" name="Imagen 20">
          <a:hlinkClick xmlns:r="http://schemas.openxmlformats.org/officeDocument/2006/relationships" r:id="rId2" tooltip="Visitar sitio web"/>
          <a:extLst>
            <a:ext uri="{FF2B5EF4-FFF2-40B4-BE49-F238E27FC236}">
              <a16:creationId xmlns:a16="http://schemas.microsoft.com/office/drawing/2014/main" id="{F219BC8B-6170-4159-9DDE-94ECC3ACF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9535" y="0"/>
          <a:ext cx="1677655" cy="588598"/>
        </a:xfrm>
        <a:prstGeom prst="rect">
          <a:avLst/>
        </a:prstGeom>
      </xdr:spPr>
    </xdr:pic>
    <xdr:clientData/>
  </xdr:twoCellAnchor>
  <xdr:twoCellAnchor>
    <xdr:from>
      <xdr:col>1</xdr:col>
      <xdr:colOff>12331</xdr:colOff>
      <xdr:row>3</xdr:row>
      <xdr:rowOff>76200</xdr:rowOff>
    </xdr:from>
    <xdr:to>
      <xdr:col>4</xdr:col>
      <xdr:colOff>0</xdr:colOff>
      <xdr:row>3</xdr:row>
      <xdr:rowOff>147961</xdr:rowOff>
    </xdr:to>
    <xdr:sp macro="" textlink="">
      <xdr:nvSpPr>
        <xdr:cNvPr id="22" name="Rectángulo 21">
          <a:extLst>
            <a:ext uri="{FF2B5EF4-FFF2-40B4-BE49-F238E27FC236}">
              <a16:creationId xmlns:a16="http://schemas.microsoft.com/office/drawing/2014/main" id="{97305E06-FB71-4C4B-9D06-7C7FEE3F5E8F}"/>
            </a:ext>
          </a:extLst>
        </xdr:cNvPr>
        <xdr:cNvSpPr/>
      </xdr:nvSpPr>
      <xdr:spPr>
        <a:xfrm>
          <a:off x="44081" y="584200"/>
          <a:ext cx="10763619" cy="71761"/>
        </a:xfrm>
        <a:prstGeom prst="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903111</xdr:colOff>
      <xdr:row>0</xdr:row>
      <xdr:rowOff>38403</xdr:rowOff>
    </xdr:from>
    <xdr:to>
      <xdr:col>4</xdr:col>
      <xdr:colOff>12514</xdr:colOff>
      <xdr:row>3</xdr:row>
      <xdr:rowOff>50734</xdr:rowOff>
    </xdr:to>
    <xdr:grpSp>
      <xdr:nvGrpSpPr>
        <xdr:cNvPr id="27" name="Grupo 26">
          <a:hlinkClick xmlns:r="http://schemas.openxmlformats.org/officeDocument/2006/relationships" r:id="rId4" tooltip="Descargar otras herramientas"/>
          <a:extLst>
            <a:ext uri="{FF2B5EF4-FFF2-40B4-BE49-F238E27FC236}">
              <a16:creationId xmlns:a16="http://schemas.microsoft.com/office/drawing/2014/main" id="{5C697C29-12E6-48C3-8244-860837F020CA}"/>
            </a:ext>
          </a:extLst>
        </xdr:cNvPr>
        <xdr:cNvGrpSpPr/>
      </xdr:nvGrpSpPr>
      <xdr:grpSpPr>
        <a:xfrm>
          <a:off x="9115302" y="38403"/>
          <a:ext cx="1799234" cy="518904"/>
          <a:chOff x="8421456" y="1091214"/>
          <a:chExt cx="1683058" cy="524030"/>
        </a:xfrm>
      </xdr:grpSpPr>
      <xdr:sp macro="" textlink="">
        <xdr:nvSpPr>
          <xdr:cNvPr id="17" name="Rectángulo: esquinas redondeadas 16">
            <a:extLst>
              <a:ext uri="{FF2B5EF4-FFF2-40B4-BE49-F238E27FC236}">
                <a16:creationId xmlns:a16="http://schemas.microsoft.com/office/drawing/2014/main" id="{0A355EB8-1041-4455-8B86-7C1FC4E04C97}"/>
              </a:ext>
            </a:extLst>
          </xdr:cNvPr>
          <xdr:cNvSpPr/>
        </xdr:nvSpPr>
        <xdr:spPr>
          <a:xfrm>
            <a:off x="8421456" y="1091214"/>
            <a:ext cx="1658398" cy="52403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5" name="Imagen 24">
            <a:extLst>
              <a:ext uri="{FF2B5EF4-FFF2-40B4-BE49-F238E27FC236}">
                <a16:creationId xmlns:a16="http://schemas.microsoft.com/office/drawing/2014/main" id="{67B5A821-0DB2-4DFE-8579-311505269D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4612" y="1122039"/>
            <a:ext cx="484727" cy="484727"/>
          </a:xfrm>
          <a:prstGeom prst="rect">
            <a:avLst/>
          </a:prstGeom>
        </xdr:spPr>
      </xdr:pic>
      <xdr:sp macro="" textlink="">
        <xdr:nvSpPr>
          <xdr:cNvPr id="26" name="CuadroTexto 25">
            <a:extLst>
              <a:ext uri="{FF2B5EF4-FFF2-40B4-BE49-F238E27FC236}">
                <a16:creationId xmlns:a16="http://schemas.microsoft.com/office/drawing/2014/main" id="{CF0C574A-5A11-4A68-B930-89A16569DAE5}"/>
              </a:ext>
            </a:extLst>
          </xdr:cNvPr>
          <xdr:cNvSpPr txBox="1"/>
        </xdr:nvSpPr>
        <xdr:spPr>
          <a:xfrm>
            <a:off x="8957815" y="1109709"/>
            <a:ext cx="1146699"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más</a:t>
            </a:r>
          </a:p>
        </xdr:txBody>
      </xdr:sp>
      <xdr:sp macro="" textlink="">
        <xdr:nvSpPr>
          <xdr:cNvPr id="28" name="CuadroTexto 27">
            <a:extLst>
              <a:ext uri="{FF2B5EF4-FFF2-40B4-BE49-F238E27FC236}">
                <a16:creationId xmlns:a16="http://schemas.microsoft.com/office/drawing/2014/main" id="{59FFBB05-341D-4EF9-80E6-34D0424CD2B5}"/>
              </a:ext>
            </a:extLst>
          </xdr:cNvPr>
          <xdr:cNvSpPr txBox="1"/>
        </xdr:nvSpPr>
        <xdr:spPr>
          <a:xfrm>
            <a:off x="8974585" y="1292934"/>
            <a:ext cx="967912"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fPrintsWithSheet="0"/>
  </xdr:twoCellAnchor>
  <xdr:twoCellAnchor>
    <xdr:from>
      <xdr:col>4</xdr:col>
      <xdr:colOff>20706</xdr:colOff>
      <xdr:row>11</xdr:row>
      <xdr:rowOff>227771</xdr:rowOff>
    </xdr:from>
    <xdr:to>
      <xdr:col>4</xdr:col>
      <xdr:colOff>572880</xdr:colOff>
      <xdr:row>13</xdr:row>
      <xdr:rowOff>0</xdr:rowOff>
    </xdr:to>
    <xdr:sp macro="" textlink="">
      <xdr:nvSpPr>
        <xdr:cNvPr id="2" name="CuadroTexto 1">
          <a:hlinkClick xmlns:r="http://schemas.openxmlformats.org/officeDocument/2006/relationships" r:id="rId6" tooltip="Detallar anexo (Opcional)"/>
          <a:extLst>
            <a:ext uri="{FF2B5EF4-FFF2-40B4-BE49-F238E27FC236}">
              <a16:creationId xmlns:a16="http://schemas.microsoft.com/office/drawing/2014/main" id="{929D221E-5CC6-4FD5-864C-C2740B09B7F6}"/>
            </a:ext>
          </a:extLst>
        </xdr:cNvPr>
        <xdr:cNvSpPr txBox="1"/>
      </xdr:nvSpPr>
      <xdr:spPr>
        <a:xfrm>
          <a:off x="10926141" y="2132771"/>
          <a:ext cx="552174" cy="200164"/>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99F55DBB-A3EA-4C24-AB35-6E162B7B9D75}"/>
            </a:ext>
          </a:extLst>
        </xdr:cNvPr>
        <xdr:cNvSpPr txBox="1"/>
      </xdr:nvSpPr>
      <xdr:spPr>
        <a:xfrm>
          <a:off x="660400" y="120650"/>
          <a:ext cx="4352524" cy="5131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0B73FF5E-21B3-4C27-B1EE-4E2E63AFD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F5D4C2BB-D6CD-4AA2-9383-2BB44A7A9155}"/>
            </a:ext>
          </a:extLst>
        </xdr:cNvPr>
        <xdr:cNvSpPr txBox="1"/>
      </xdr:nvSpPr>
      <xdr:spPr>
        <a:xfrm>
          <a:off x="7051367" y="68281"/>
          <a:ext cx="5559870" cy="12358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25</xdr:row>
      <xdr:rowOff>0</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549393CF-93C0-4AE7-825C-A30225481722}"/>
            </a:ext>
          </a:extLst>
        </xdr:cNvPr>
        <xdr:cNvSpPr txBox="1"/>
      </xdr:nvSpPr>
      <xdr:spPr>
        <a:xfrm>
          <a:off x="7060380" y="1490679"/>
          <a:ext cx="5550857" cy="2326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 tenga en cuenta entre otros:</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Concepto DIAN </a:t>
          </a:r>
          <a:r>
            <a:rPr lang="es-CO" sz="1100">
              <a:solidFill>
                <a:schemeClr val="dk1"/>
              </a:solidFill>
              <a:effectLst/>
              <a:latin typeface="+mn-lt"/>
              <a:ea typeface="+mn-ea"/>
              <a:cs typeface="+mn-cs"/>
            </a:rPr>
            <a:t> N° </a:t>
          </a:r>
          <a:r>
            <a:rPr lang="es-CO" sz="1100">
              <a:latin typeface="Arial" panose="020B0604020202020204" pitchFamily="34" charset="0"/>
              <a:cs typeface="Arial" panose="020B0604020202020204" pitchFamily="34" charset="0"/>
            </a:rPr>
            <a:t>100208221-0046 de 2021</a:t>
          </a: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Arial" panose="020B0604020202020204" pitchFamily="34" charset="0"/>
              <a:ea typeface="+mn-ea"/>
              <a:cs typeface="Arial" panose="020B0604020202020204" pitchFamily="34" charset="0"/>
            </a:rPr>
            <a:t>Concepto DIAN N° 000539 de 2020</a:t>
          </a:r>
        </a:p>
        <a:p>
          <a:pPr marL="0" indent="0"/>
          <a:r>
            <a:rPr lang="es-CO" sz="1100">
              <a:solidFill>
                <a:schemeClr val="dk1"/>
              </a:solidFill>
              <a:latin typeface="Arial" panose="020B0604020202020204" pitchFamily="34" charset="0"/>
              <a:ea typeface="+mn-ea"/>
              <a:cs typeface="Arial" panose="020B0604020202020204" pitchFamily="34" charset="0"/>
            </a:rPr>
            <a:t>Oficio DIAN N° 021693 de 2017</a:t>
          </a:r>
        </a:p>
        <a:p>
          <a:pPr marL="0" indent="0"/>
          <a:r>
            <a:rPr lang="es-CO" sz="1100">
              <a:solidFill>
                <a:schemeClr val="dk1"/>
              </a:solidFill>
              <a:latin typeface="Arial" panose="020B0604020202020204" pitchFamily="34" charset="0"/>
              <a:ea typeface="+mn-ea"/>
              <a:cs typeface="Arial" panose="020B0604020202020204" pitchFamily="34" charset="0"/>
            </a:rPr>
            <a:t>Sentencia CE Radicación N° 66001-23-33-000-2015-00375-01(23569), del 26 de septiembre de 2018.</a:t>
          </a:r>
        </a:p>
        <a:p>
          <a:r>
            <a:rPr lang="es-CO" sz="1100">
              <a:solidFill>
                <a:schemeClr val="dk1"/>
              </a:solidFill>
              <a:latin typeface="Arial" panose="020B0604020202020204" pitchFamily="34" charset="0"/>
              <a:ea typeface="+mn-ea"/>
              <a:cs typeface="Arial" panose="020B0604020202020204" pitchFamily="34" charset="0"/>
            </a:rPr>
            <a:t>Sentencia Corte Constitucional C-160 de 1998</a:t>
          </a:r>
        </a:p>
        <a:p>
          <a:r>
            <a:rPr lang="es-CO" sz="1100">
              <a:solidFill>
                <a:schemeClr val="dk1"/>
              </a:solidFill>
              <a:latin typeface="Arial" panose="020B0604020202020204" pitchFamily="34" charset="0"/>
              <a:ea typeface="+mn-ea"/>
              <a:cs typeface="Arial" panose="020B0604020202020204" pitchFamily="34" charset="0"/>
            </a:rPr>
            <a:t>Art. 640</a:t>
          </a:r>
          <a:r>
            <a:rPr lang="es-CO" sz="1100" baseline="0">
              <a:solidFill>
                <a:schemeClr val="dk1"/>
              </a:solidFill>
              <a:latin typeface="Arial" panose="020B0604020202020204" pitchFamily="34" charset="0"/>
              <a:ea typeface="+mn-ea"/>
              <a:cs typeface="Arial" panose="020B0604020202020204" pitchFamily="34" charset="0"/>
            </a:rPr>
            <a:t> y 651 ET.</a:t>
          </a:r>
          <a:endParaRPr lang="es-CO" sz="1100">
            <a:solidFill>
              <a:schemeClr val="dk1"/>
            </a:solidFill>
            <a:latin typeface="Arial" panose="020B0604020202020204" pitchFamily="34" charset="0"/>
            <a:ea typeface="+mn-ea"/>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Puede descargar</a:t>
          </a:r>
          <a:r>
            <a:rPr lang="es-CO" sz="1100" baseline="0">
              <a:latin typeface="Arial" panose="020B0604020202020204" pitchFamily="34" charset="0"/>
              <a:cs typeface="Arial" panose="020B0604020202020204" pitchFamily="34" charset="0"/>
            </a:rPr>
            <a:t> parte de esta normatividad </a:t>
          </a:r>
          <a:r>
            <a:rPr lang="es-CO" sz="1100" b="1" baseline="0">
              <a:solidFill>
                <a:srgbClr val="0070C0"/>
              </a:solidFill>
              <a:latin typeface="Arial" panose="020B0604020202020204" pitchFamily="34" charset="0"/>
              <a:cs typeface="Arial" panose="020B0604020202020204" pitchFamily="34" charset="0"/>
            </a:rPr>
            <a:t>aquí</a:t>
          </a:r>
          <a:endParaRPr lang="es-CO" sz="1100" b="1">
            <a:solidFill>
              <a:srgbClr val="0070C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20Dussan/Desktop/NUEVOS%20APLICATIVOS/BUSINESS%20110%20TAX%20v1.28%202020%20E%20B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piloto_AIPP_modificado_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onzalezv/AppData/Local/Temp/Temp3_100066173967142.zip/100066173967142/100066173967142-AIPP-860005224-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esktop/PROYECTO%20RENTA/VENTAS/ARCHIVO%20GIOVANI/Renta%20Obligados%20a%20llevar%20contabilidad%20-%202017.1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G"/>
      <sheetName val="BCE"/>
      <sheetName val="PUC"/>
      <sheetName val="110"/>
      <sheetName val="Sumaria"/>
      <sheetName val="A1"/>
      <sheetName val="A2"/>
      <sheetName val="A3"/>
      <sheetName val="A4"/>
      <sheetName val="A5"/>
      <sheetName val="A6"/>
      <sheetName val="A8"/>
      <sheetName val="A7"/>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110 F2516"/>
      <sheetName val="ESF"/>
      <sheetName val="ERI"/>
      <sheetName val="Caratula"/>
      <sheetName val="Resumen"/>
      <sheetName val="I Diferido"/>
      <sheetName val="Ing y Fact"/>
      <sheetName val="AF"/>
      <sheetName val="AUD"/>
      <sheetName val="DIV"/>
      <sheetName val="INCRNGO"/>
      <sheetName val="Difcamb"/>
      <sheetName val="I estimado"/>
      <sheetName val="P estimado"/>
      <sheetName val="Deprec"/>
      <sheetName val="amort"/>
      <sheetName val="Desct"/>
      <sheetName val="Ivabc"/>
      <sheetName val="ICA"/>
      <sheetName val="PREDIAL"/>
      <sheetName val="GMF"/>
      <sheetName val="EPS"/>
      <sheetName val="AFP"/>
      <sheetName val="ARP"/>
      <sheetName val="APF"/>
      <sheetName val="Ajust"/>
      <sheetName val="Rete"/>
      <sheetName val="P cartera"/>
      <sheetName val="VAF&lt;2AÑOS"/>
      <sheetName val="VAF&gt;2AÑOS"/>
      <sheetName val="GO"/>
      <sheetName val="vtacciones"/>
      <sheetName val="G Ext"/>
      <sheetName val="Rgrav"/>
      <sheetName val="D107-1"/>
      <sheetName val="Dinv"/>
      <sheetName val="C perdid"/>
      <sheetName val="C excrp"/>
      <sheetName val="subcap"/>
      <sheetName val="ECE"/>
      <sheetName val="CA"/>
      <sheetName val="RTE"/>
      <sheetName val="OI"/>
      <sheetName val="I presun"/>
      <sheetName val="R cedular"/>
      <sheetName val="R exentas"/>
      <sheetName val="Desc1429"/>
      <sheetName val="C ingresos"/>
      <sheetName val="oc"/>
      <sheetName val="Rt"/>
      <sheetName val="RIVA"/>
      <sheetName val="Resumeni"/>
      <sheetName val="Rcyg"/>
      <sheetName val="Fexog"/>
      <sheetName val="Ecostos"/>
      <sheetName val="Pefect"/>
      <sheetName val="Conc util"/>
      <sheetName val="Conc patr"/>
      <sheetName val="J patrim"/>
      <sheetName val="MMD"/>
      <sheetName val="prestac"/>
      <sheetName val="Antic"/>
      <sheetName val="R Presuntiva"/>
      <sheetName val="Printsumar"/>
      <sheetName val="Ded 30%"/>
      <sheetName val="Cal"/>
      <sheetName val="noti"/>
      <sheetName val="Proc-01"/>
      <sheetName val="Sancion"/>
      <sheetName val="OCV"/>
      <sheetName val="TO"/>
      <sheetName val="JNC"/>
      <sheetName val="C"/>
      <sheetName val="Claves"/>
      <sheetName val="A"/>
      <sheetName val="1"/>
      <sheetName val="Conf"/>
      <sheetName val="Listas"/>
      <sheetName val="BUSINESS 110 TAX v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9">
          <cell r="C9">
            <v>2020</v>
          </cell>
        </row>
        <row r="10">
          <cell r="C10" t="str">
            <v>Renta Año gravable 2020</v>
          </cell>
        </row>
      </sheetData>
      <sheetData sheetId="108" refreshError="1"/>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 val="H1 (Caratula)"/>
      <sheetName val="Hoja1"/>
      <sheetName val="Listas"/>
      <sheetName val="DATOS170510"/>
      <sheetName val="Hoja2"/>
      <sheetName val="Hoja3"/>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3">
          <cell r="AQ3" t="str">
            <v>Reglones formulario Renta 110</v>
          </cell>
        </row>
      </sheetData>
      <sheetData sheetId="2"/>
      <sheetData sheetId="3"/>
      <sheetData sheetId="4"/>
      <sheetData sheetId="5"/>
      <sheetData sheetId="6"/>
      <sheetData sheetId="7"/>
      <sheetData sheetId="8"/>
      <sheetData sheetId="9"/>
      <sheetData sheetId="10"/>
      <sheetData sheetId="11" refreshError="1"/>
      <sheetData sheetId="12">
        <row r="3">
          <cell r="AQ3" t="str">
            <v>Reglones formulario Renta 110</v>
          </cell>
        </row>
      </sheetData>
      <sheetData sheetId="13" refreshError="1"/>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6">
          <cell r="E6">
            <v>860005224</v>
          </cell>
        </row>
      </sheetData>
      <sheetData sheetId="2">
        <row r="460">
          <cell r="C460">
            <v>2564654443930</v>
          </cell>
        </row>
      </sheetData>
      <sheetData sheetId="3">
        <row r="34">
          <cell r="C34">
            <v>-0.4814453125</v>
          </cell>
        </row>
      </sheetData>
      <sheetData sheetId="4">
        <row r="22">
          <cell r="C22">
            <v>1983503750948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Contribuyentes"/>
      <sheetName val="Datos de formularios"/>
      <sheetName val="Menú"/>
      <sheetName val="Formulario 110"/>
      <sheetName val="Datos informativos"/>
      <sheetName val="Sumaria renta y patrimonio"/>
      <sheetName val="Adición cuentas"/>
      <sheetName val="Liquidación Impuesto "/>
      <sheetName val="Renta presuntiva"/>
      <sheetName val="Subcapitalización"/>
      <sheetName val="Gastos Exterior"/>
      <sheetName val="Donaciones"/>
      <sheetName val="Renta Exenta - Régimen especial"/>
      <sheetName val="Ganancia Ocasional"/>
      <sheetName val="Rentas Exentas hoteleras "/>
      <sheetName val="Venta de acciones"/>
      <sheetName val="Ventas Activos Fijos"/>
      <sheetName val="Conciliación de ingresos"/>
      <sheetName val="Renta Resumida"/>
      <sheetName val="Patrimonio Resumido"/>
      <sheetName val="Provisión Cartera"/>
      <sheetName val="Retenciones"/>
      <sheetName val="Datos Fiscales"/>
      <sheetName val="Pérdidas Fiscales renta"/>
      <sheetName val="Pérdidas Fiscales CREE"/>
      <sheetName val="Excesos Renta presuntiva Renta"/>
      <sheetName val="Excesos de Base Gravable mínima"/>
      <sheetName val="Interés Presuntivo"/>
      <sheetName val="Indemnizaciones"/>
      <sheetName val="Anticipo"/>
      <sheetName val="Bases Parafiscales"/>
      <sheetName val="Pagos Aportes nomina "/>
      <sheetName val="Comparacion Patrimonial"/>
      <sheetName val="Inversiones Permanentes"/>
      <sheetName val="Reintegro Ded AF"/>
      <sheetName val="Rentas Exentas CAN"/>
      <sheetName val="Dividendos"/>
      <sheetName val="ICA Pagado"/>
      <sheetName val="Cálculo Actuarial"/>
      <sheetName val="Resumen Descuentos tributarios"/>
      <sheetName val="Desc.Trib Import maquinaria"/>
      <sheetName val="Desc.trib empleos nuevos"/>
      <sheetName val="Desc.Trib Imptos exterior"/>
      <sheetName val="Formulario 1732"/>
      <sheetName val="1732-2"/>
      <sheetName val="1732-3"/>
      <sheetName val="1732-4"/>
      <sheetName val="1732-5"/>
      <sheetName val="1732-6"/>
      <sheetName val="1732-7"/>
      <sheetName val="1732-8"/>
      <sheetName val="1732-9"/>
      <sheetName val="1732-10"/>
      <sheetName val="1732-11"/>
      <sheetName val="1732-12"/>
    </sheetNames>
    <sheetDataSet>
      <sheetData sheetId="0"/>
      <sheetData sheetId="1">
        <row r="3">
          <cell r="B3" t="str">
            <v>Sí</v>
          </cell>
        </row>
        <row r="4">
          <cell r="B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8E73-091A-4F8A-8D6C-841B20F2EF09}">
  <sheetPr codeName="Hoja34">
    <tabColor rgb="FFC00000"/>
  </sheetPr>
  <dimension ref="A1:P396"/>
  <sheetViews>
    <sheetView tabSelected="1" zoomScale="89" zoomScaleNormal="89" workbookViewId="0">
      <pane ySplit="4" topLeftCell="A5" activePane="bottomLeft" state="frozen"/>
      <selection pane="bottomLeft" activeCell="E10" sqref="E10"/>
    </sheetView>
  </sheetViews>
  <sheetFormatPr baseColWidth="10" defaultColWidth="11.5546875" defaultRowHeight="11.5" x14ac:dyDescent="0.25"/>
  <cols>
    <col min="1" max="1" width="1.77734375" style="51" customWidth="1"/>
    <col min="2" max="2" width="141.88671875" style="51" customWidth="1"/>
    <col min="3" max="3" width="20.88671875" style="51" customWidth="1"/>
    <col min="4" max="4" width="26.21875" style="4" customWidth="1"/>
    <col min="5" max="5" width="15.5546875" style="3" customWidth="1"/>
    <col min="6" max="6" width="17.33203125" style="4" customWidth="1"/>
    <col min="7" max="7" width="23.44140625" style="4" customWidth="1"/>
    <col min="8" max="8" width="28.21875" style="4" customWidth="1"/>
    <col min="9" max="9" width="27.5546875" style="4" customWidth="1"/>
    <col min="10" max="12" width="11.5546875" style="4"/>
    <col min="13" max="14" width="11.5546875" style="51"/>
    <col min="15" max="15" width="9.88671875" style="51" customWidth="1"/>
    <col min="16" max="16" width="5.44140625" style="51" hidden="1" customWidth="1"/>
    <col min="17" max="16384" width="11.5546875" style="51"/>
  </cols>
  <sheetData>
    <row r="1" spans="2:12" s="1" customFormat="1" ht="14.5" customHeight="1" x14ac:dyDescent="0.2">
      <c r="D1" s="4"/>
      <c r="E1" s="106" t="str">
        <f ca="1">IF(B392=1,"&lt;&lt; Descargue la versión más actualizada de esta herramienta","")</f>
        <v/>
      </c>
      <c r="F1" s="106"/>
      <c r="G1" s="4"/>
      <c r="H1" s="4"/>
      <c r="I1" s="4"/>
      <c r="J1" s="4"/>
      <c r="K1" s="4"/>
      <c r="L1" s="4"/>
    </row>
    <row r="2" spans="2:12" s="1" customFormat="1" ht="11.5" customHeight="1" x14ac:dyDescent="0.25">
      <c r="D2" s="53"/>
      <c r="E2" s="106"/>
      <c r="F2" s="106"/>
      <c r="G2" s="4"/>
      <c r="H2" s="4"/>
      <c r="I2" s="4"/>
      <c r="J2" s="4"/>
      <c r="K2" s="4"/>
      <c r="L2" s="4"/>
    </row>
    <row r="3" spans="2:12" s="1" customFormat="1" ht="14" x14ac:dyDescent="0.3">
      <c r="B3" s="2"/>
      <c r="C3" s="11"/>
      <c r="D3" s="53"/>
      <c r="E3" s="106"/>
      <c r="F3" s="106"/>
      <c r="G3" s="4"/>
      <c r="H3" s="4"/>
      <c r="I3" s="4"/>
      <c r="J3" s="4"/>
      <c r="K3" s="4"/>
      <c r="L3" s="4"/>
    </row>
    <row r="4" spans="2:12" s="1" customFormat="1" ht="14.25" customHeight="1" x14ac:dyDescent="0.2">
      <c r="C4" s="11"/>
      <c r="D4" s="13"/>
      <c r="E4" s="89" t="str">
        <f>IF(F4="","","Sanción")</f>
        <v/>
      </c>
      <c r="F4" s="90" t="str">
        <f>IF(D43=0,"",D43)</f>
        <v/>
      </c>
      <c r="G4" s="4"/>
      <c r="H4" s="4"/>
      <c r="I4" s="4"/>
      <c r="J4" s="4"/>
      <c r="K4" s="4"/>
      <c r="L4" s="4"/>
    </row>
    <row r="5" spans="2:12" s="1" customFormat="1" ht="11.5" customHeight="1" x14ac:dyDescent="0.25">
      <c r="B5" s="96" t="s">
        <v>39</v>
      </c>
      <c r="D5" s="12"/>
      <c r="E5" s="14"/>
      <c r="F5" s="4"/>
      <c r="G5" s="4"/>
      <c r="H5" s="4"/>
      <c r="I5" s="4"/>
      <c r="J5" s="4"/>
      <c r="K5" s="4"/>
      <c r="L5" s="4"/>
    </row>
    <row r="6" spans="2:12" s="1" customFormat="1" ht="15.5" x14ac:dyDescent="0.35">
      <c r="B6" s="9"/>
      <c r="C6" s="15" t="s">
        <v>3</v>
      </c>
      <c r="D6" s="87">
        <v>36308</v>
      </c>
      <c r="E6" s="3"/>
      <c r="F6" s="4"/>
      <c r="G6" s="4"/>
      <c r="H6" s="4"/>
      <c r="I6" s="4"/>
      <c r="J6" s="4"/>
      <c r="K6" s="4"/>
      <c r="L6" s="4"/>
    </row>
    <row r="7" spans="2:12" s="1" customFormat="1" ht="15.5" x14ac:dyDescent="0.35">
      <c r="B7" s="95" t="s">
        <v>42</v>
      </c>
      <c r="C7" s="15" t="s">
        <v>0</v>
      </c>
      <c r="D7" s="87">
        <v>363000</v>
      </c>
      <c r="E7" s="4"/>
      <c r="F7" s="4"/>
      <c r="G7" s="4"/>
      <c r="H7" s="4"/>
      <c r="I7" s="4"/>
      <c r="J7" s="4"/>
      <c r="K7" s="4"/>
      <c r="L7" s="4"/>
    </row>
    <row r="8" spans="2:12" s="1" customFormat="1" ht="17.5" customHeight="1" x14ac:dyDescent="0.2">
      <c r="B8" s="107" t="s">
        <v>32</v>
      </c>
      <c r="C8" s="107"/>
      <c r="D8" s="107"/>
      <c r="E8" s="4"/>
      <c r="F8" s="4"/>
      <c r="G8" s="4"/>
      <c r="H8" s="4"/>
      <c r="I8" s="4"/>
      <c r="J8" s="4"/>
      <c r="K8" s="4"/>
      <c r="L8" s="4"/>
    </row>
    <row r="9" spans="2:12" s="1" customFormat="1" ht="15.5" x14ac:dyDescent="0.35">
      <c r="B9" s="113" t="s">
        <v>9</v>
      </c>
      <c r="C9" s="114"/>
      <c r="D9" s="16"/>
      <c r="E9" s="4"/>
      <c r="F9" s="4"/>
      <c r="G9" s="4"/>
      <c r="H9" s="4"/>
      <c r="I9" s="4"/>
      <c r="J9" s="4"/>
      <c r="K9" s="4"/>
      <c r="L9" s="4"/>
    </row>
    <row r="10" spans="2:12" s="1" customFormat="1" ht="15.5" x14ac:dyDescent="0.35">
      <c r="B10" s="113" t="s">
        <v>8</v>
      </c>
      <c r="C10" s="114"/>
      <c r="D10" s="16"/>
      <c r="E10" s="4"/>
      <c r="F10" s="4"/>
      <c r="G10" s="4"/>
      <c r="H10" s="4"/>
      <c r="I10" s="4"/>
      <c r="J10" s="4"/>
      <c r="K10" s="4"/>
      <c r="L10" s="4"/>
    </row>
    <row r="11" spans="2:12" s="23" customFormat="1" ht="6" customHeight="1" x14ac:dyDescent="0.35">
      <c r="B11" s="103"/>
      <c r="C11" s="103"/>
      <c r="D11" s="24"/>
      <c r="E11" s="14"/>
      <c r="F11" s="14"/>
      <c r="G11" s="14"/>
      <c r="H11" s="14"/>
      <c r="I11" s="14"/>
      <c r="J11" s="14"/>
      <c r="K11" s="14"/>
      <c r="L11" s="14"/>
    </row>
    <row r="12" spans="2:12" s="23" customFormat="1" ht="18" x14ac:dyDescent="0.35">
      <c r="B12" s="105" t="s">
        <v>33</v>
      </c>
      <c r="C12" s="105"/>
      <c r="D12" s="24"/>
      <c r="E12" s="14"/>
      <c r="F12" s="14"/>
      <c r="G12" s="14"/>
      <c r="H12" s="14"/>
      <c r="I12" s="14"/>
      <c r="J12" s="14"/>
      <c r="K12" s="14"/>
      <c r="L12" s="14"/>
    </row>
    <row r="13" spans="2:12" s="1" customFormat="1" ht="15.5" x14ac:dyDescent="0.35">
      <c r="B13" s="115" t="s">
        <v>34</v>
      </c>
      <c r="C13" s="115"/>
      <c r="D13" s="71">
        <f>+'Base de cálculo'!E25</f>
        <v>10000</v>
      </c>
      <c r="E13" s="45"/>
      <c r="F13" s="4"/>
      <c r="G13" s="4"/>
      <c r="H13" s="4"/>
      <c r="I13" s="4"/>
      <c r="J13" s="4"/>
      <c r="K13" s="4"/>
      <c r="L13" s="4"/>
    </row>
    <row r="14" spans="2:12" s="23" customFormat="1" ht="7" customHeight="1" x14ac:dyDescent="0.35">
      <c r="B14" s="111"/>
      <c r="C14" s="111"/>
      <c r="D14" s="21"/>
      <c r="E14" s="22"/>
      <c r="F14" s="14"/>
      <c r="G14" s="14"/>
      <c r="H14" s="14"/>
      <c r="I14" s="14"/>
      <c r="J14" s="14"/>
      <c r="K14" s="14"/>
      <c r="L14" s="14"/>
    </row>
    <row r="15" spans="2:12" s="23" customFormat="1" ht="19.5" customHeight="1" x14ac:dyDescent="0.2">
      <c r="B15" s="112" t="s">
        <v>35</v>
      </c>
      <c r="C15" s="112"/>
      <c r="E15" s="22"/>
      <c r="F15" s="14"/>
      <c r="G15" s="14"/>
      <c r="H15" s="14"/>
      <c r="I15" s="14"/>
      <c r="J15" s="14"/>
      <c r="K15" s="14"/>
      <c r="L15" s="14"/>
    </row>
    <row r="16" spans="2:12" s="1" customFormat="1" ht="15.5" x14ac:dyDescent="0.25">
      <c r="B16" s="108"/>
      <c r="C16" s="109"/>
      <c r="D16" s="110"/>
      <c r="E16" s="37" t="str">
        <f>IF(AND(D13&gt;0,B16=""),"Selecione de la lista el tipo de falta cometida","")</f>
        <v>Selecione de la lista el tipo de falta cometida</v>
      </c>
      <c r="F16" s="4"/>
      <c r="G16" s="4"/>
      <c r="H16" s="4"/>
      <c r="I16" s="4"/>
      <c r="J16" s="4"/>
      <c r="K16" s="4"/>
      <c r="L16" s="4"/>
    </row>
    <row r="17" spans="1:16" ht="8" customHeight="1" x14ac:dyDescent="0.25">
      <c r="B17" s="66"/>
      <c r="C17" s="66"/>
      <c r="D17" s="66"/>
      <c r="E17" s="37"/>
    </row>
    <row r="18" spans="1:16" s="1" customFormat="1" ht="15.5" hidden="1" x14ac:dyDescent="0.35">
      <c r="B18" s="104"/>
      <c r="C18" s="104"/>
      <c r="D18" s="65" t="b">
        <f>IF(AND(D13=0,D9&gt;0),"Sanción del 0,5% sobre ingresos netos",IF(AND(D13=0,D10&gt;0),"Sanción del 0,5% del patrimonio"))</f>
        <v>0</v>
      </c>
      <c r="E18" s="7"/>
      <c r="F18" s="4"/>
      <c r="G18" s="4"/>
      <c r="H18" s="4"/>
      <c r="I18" s="4"/>
      <c r="J18" s="4"/>
      <c r="K18" s="4"/>
      <c r="L18" s="4"/>
    </row>
    <row r="19" spans="1:16" ht="15.5" hidden="1" x14ac:dyDescent="0.3">
      <c r="B19" s="68"/>
      <c r="C19" s="68"/>
      <c r="D19" s="69" t="str">
        <f>IF(D13=0,D18,"")</f>
        <v/>
      </c>
      <c r="E19" s="7"/>
    </row>
    <row r="20" spans="1:16" s="1" customFormat="1" ht="21" customHeight="1" x14ac:dyDescent="0.2">
      <c r="B20" s="33" t="s">
        <v>15</v>
      </c>
      <c r="C20" s="67">
        <f>IF(D13&gt;0,D20/D13,D19)</f>
        <v>0</v>
      </c>
      <c r="D20" s="70">
        <f>IFERROR(IF(D13&gt;0,D56,D57),0)</f>
        <v>0</v>
      </c>
      <c r="F20" s="4"/>
      <c r="G20" s="4"/>
      <c r="H20" s="4"/>
      <c r="I20" s="4"/>
      <c r="J20" s="4"/>
      <c r="K20" s="4"/>
      <c r="L20" s="4"/>
    </row>
    <row r="21" spans="1:16" s="23" customFormat="1" ht="6.5" customHeight="1" x14ac:dyDescent="0.35">
      <c r="B21" s="103"/>
      <c r="C21" s="103"/>
      <c r="D21" s="32"/>
      <c r="E21" s="36"/>
      <c r="F21" s="14"/>
      <c r="G21" s="14"/>
      <c r="H21" s="14"/>
      <c r="I21" s="14"/>
      <c r="J21" s="14"/>
      <c r="K21" s="14"/>
      <c r="L21" s="14"/>
    </row>
    <row r="22" spans="1:16" s="23" customFormat="1" ht="18" x14ac:dyDescent="0.35">
      <c r="B22" s="46" t="s">
        <v>40</v>
      </c>
      <c r="C22" s="46"/>
      <c r="D22" s="32"/>
      <c r="E22" s="36"/>
      <c r="F22" s="14"/>
      <c r="G22" s="14"/>
      <c r="H22" s="14"/>
      <c r="I22" s="14"/>
      <c r="J22" s="14"/>
      <c r="K22" s="14"/>
      <c r="L22" s="14"/>
    </row>
    <row r="23" spans="1:16" s="23" customFormat="1" ht="15.5" x14ac:dyDescent="0.35">
      <c r="B23" s="15" t="s">
        <v>44</v>
      </c>
      <c r="C23" s="44">
        <f>IF(D23="si",50%,0)</f>
        <v>0</v>
      </c>
      <c r="D23" s="49" t="s">
        <v>1</v>
      </c>
      <c r="E23" s="116" t="str">
        <f>IF(P30&gt;1,"Debe elegir solamente un SI","")</f>
        <v/>
      </c>
      <c r="F23" s="14"/>
      <c r="G23" s="14"/>
      <c r="H23" s="14"/>
      <c r="I23" s="14"/>
      <c r="J23" s="14"/>
      <c r="K23" s="14"/>
      <c r="L23" s="14"/>
      <c r="P23" s="54">
        <f>IF(D23="SI",1,0)</f>
        <v>0</v>
      </c>
    </row>
    <row r="24" spans="1:16" s="23" customFormat="1" ht="15.5" x14ac:dyDescent="0.35">
      <c r="B24" s="15" t="s">
        <v>26</v>
      </c>
      <c r="C24" s="44">
        <f>IF(D24="si",70%,0)</f>
        <v>0</v>
      </c>
      <c r="D24" s="49" t="s">
        <v>1</v>
      </c>
      <c r="E24" s="116"/>
      <c r="F24" s="14"/>
      <c r="G24" s="14"/>
      <c r="H24" s="14"/>
      <c r="I24" s="14"/>
      <c r="J24" s="14"/>
      <c r="K24" s="14"/>
      <c r="L24" s="14"/>
      <c r="P24" s="54">
        <f t="shared" ref="P24:P29" si="0">IF(D24="SI",1,0)</f>
        <v>0</v>
      </c>
    </row>
    <row r="25" spans="1:16" s="1" customFormat="1" ht="11.5" hidden="1" customHeight="1" x14ac:dyDescent="0.2">
      <c r="A25" s="8"/>
      <c r="B25" s="102"/>
      <c r="C25" s="102"/>
      <c r="D25" s="50"/>
      <c r="E25" s="116"/>
      <c r="F25" s="4"/>
      <c r="G25" s="4"/>
      <c r="H25" s="4"/>
      <c r="I25" s="4"/>
      <c r="J25" s="4"/>
      <c r="K25" s="4"/>
      <c r="L25" s="4"/>
      <c r="P25" s="54">
        <f t="shared" si="0"/>
        <v>0</v>
      </c>
    </row>
    <row r="26" spans="1:16" s="1" customFormat="1" ht="15.5" hidden="1" x14ac:dyDescent="0.35">
      <c r="A26" s="8"/>
      <c r="B26" s="56" t="s">
        <v>21</v>
      </c>
      <c r="C26" s="58"/>
      <c r="D26" s="59">
        <f>IF(C27=0,D20,C27)</f>
        <v>0</v>
      </c>
      <c r="E26" s="116"/>
      <c r="F26" s="4"/>
      <c r="G26" s="4"/>
      <c r="H26" s="4"/>
      <c r="I26" s="4"/>
      <c r="J26" s="4"/>
      <c r="K26" s="4"/>
      <c r="L26" s="4"/>
      <c r="P26" s="54">
        <f t="shared" si="0"/>
        <v>0</v>
      </c>
    </row>
    <row r="27" spans="1:16" s="1" customFormat="1" ht="15.5" hidden="1" x14ac:dyDescent="0.25">
      <c r="A27" s="8"/>
      <c r="B27" s="57"/>
      <c r="C27" s="47">
        <f>IFERROR(IF(D23="SI",D20*C23,D20*C24),0)</f>
        <v>0</v>
      </c>
      <c r="D27" s="60"/>
      <c r="E27" s="116"/>
      <c r="F27" s="4"/>
      <c r="G27" s="4"/>
      <c r="H27" s="4"/>
      <c r="I27" s="4"/>
      <c r="J27" s="4"/>
      <c r="K27" s="4"/>
      <c r="L27" s="4"/>
      <c r="P27" s="54">
        <f>IF(D27="SI",1,0)</f>
        <v>0</v>
      </c>
    </row>
    <row r="28" spans="1:16" s="1" customFormat="1" ht="12.5" hidden="1" x14ac:dyDescent="0.25">
      <c r="A28" s="8"/>
      <c r="B28" s="57"/>
      <c r="C28" s="57"/>
      <c r="D28" s="60"/>
      <c r="E28" s="116"/>
      <c r="F28" s="4"/>
      <c r="G28" s="4"/>
      <c r="H28" s="4"/>
      <c r="I28" s="4"/>
      <c r="J28" s="4"/>
      <c r="K28" s="4"/>
      <c r="L28" s="4"/>
      <c r="P28" s="54">
        <f t="shared" si="0"/>
        <v>0</v>
      </c>
    </row>
    <row r="29" spans="1:16" s="1" customFormat="1" ht="14.5" customHeight="1" x14ac:dyDescent="0.35">
      <c r="B29" s="15" t="s">
        <v>24</v>
      </c>
      <c r="C29" s="44">
        <f>IF(D29="SI",C65,0%)</f>
        <v>0</v>
      </c>
      <c r="D29" s="49" t="s">
        <v>1</v>
      </c>
      <c r="E29" s="116"/>
      <c r="F29" s="4"/>
      <c r="G29" s="4"/>
      <c r="H29" s="4"/>
      <c r="I29" s="4"/>
      <c r="J29" s="4"/>
      <c r="K29" s="4"/>
      <c r="L29" s="4"/>
      <c r="P29" s="54">
        <f t="shared" si="0"/>
        <v>0</v>
      </c>
    </row>
    <row r="30" spans="1:16" s="4" customFormat="1" ht="14.5" customHeight="1" x14ac:dyDescent="0.25">
      <c r="B30" s="6"/>
      <c r="C30" s="6"/>
      <c r="E30" s="3"/>
      <c r="P30" s="55">
        <f>+P23+P24+P29</f>
        <v>0</v>
      </c>
    </row>
    <row r="31" spans="1:16" s="4" customFormat="1" ht="14.5" customHeight="1" x14ac:dyDescent="0.35">
      <c r="B31" s="33" t="s">
        <v>25</v>
      </c>
      <c r="C31" s="48">
        <f>IF(D31=D20,0%,D31/D20)</f>
        <v>0</v>
      </c>
      <c r="D31" s="35">
        <f>IF(D29="SI",(D20*C65),D26)</f>
        <v>0</v>
      </c>
      <c r="E31" s="3"/>
    </row>
    <row r="32" spans="1:16" s="4" customFormat="1" ht="14.5" customHeight="1" x14ac:dyDescent="0.25">
      <c r="B32" s="6"/>
      <c r="C32" s="6"/>
      <c r="E32" s="3"/>
    </row>
    <row r="33" spans="1:6" s="4" customFormat="1" ht="14.5" customHeight="1" x14ac:dyDescent="0.25">
      <c r="B33" s="46" t="s">
        <v>36</v>
      </c>
      <c r="C33" s="6"/>
      <c r="E33" s="3"/>
      <c r="F33" s="98"/>
    </row>
    <row r="34" spans="1:6" s="4" customFormat="1" ht="14.5" customHeight="1" x14ac:dyDescent="0.35">
      <c r="B34" s="52" t="s">
        <v>37</v>
      </c>
      <c r="C34" s="44"/>
      <c r="D34" s="72"/>
      <c r="E34" s="3"/>
    </row>
    <row r="35" spans="1:6" s="4" customFormat="1" ht="14" customHeight="1" x14ac:dyDescent="0.25">
      <c r="C35" s="6"/>
      <c r="E35" s="3"/>
    </row>
    <row r="36" spans="1:6" s="4" customFormat="1" ht="15.5" hidden="1" x14ac:dyDescent="0.35">
      <c r="B36" s="73"/>
      <c r="C36" s="74">
        <f>IF(D36&lt;D7,D7,D36)</f>
        <v>363000</v>
      </c>
      <c r="D36" s="75">
        <f>IF(D34="",D31,D31*D34)</f>
        <v>0</v>
      </c>
      <c r="E36" s="3"/>
    </row>
    <row r="37" spans="1:6" s="4" customFormat="1" ht="14.5" customHeight="1" x14ac:dyDescent="0.35">
      <c r="B37" s="33" t="s">
        <v>38</v>
      </c>
      <c r="C37" s="48">
        <f>IF(D37&gt;D31,"Sanción mínima",D34)</f>
        <v>0</v>
      </c>
      <c r="D37" s="35">
        <f>IF(D31=0,0,C36)</f>
        <v>0</v>
      </c>
      <c r="E37" s="3"/>
    </row>
    <row r="38" spans="1:6" s="4" customFormat="1" ht="14.5" customHeight="1" x14ac:dyDescent="0.25">
      <c r="C38" s="6"/>
      <c r="E38" s="3"/>
    </row>
    <row r="39" spans="1:6" s="4" customFormat="1" ht="14.5" customHeight="1" x14ac:dyDescent="0.25">
      <c r="B39" s="46" t="s">
        <v>61</v>
      </c>
      <c r="C39" s="6"/>
      <c r="E39" s="3"/>
    </row>
    <row r="40" spans="1:6" s="4" customFormat="1" ht="14.5" customHeight="1" x14ac:dyDescent="0.35">
      <c r="B40" s="101" t="s">
        <v>62</v>
      </c>
      <c r="C40" s="44" t="str">
        <f>IF(D40="SI",20%,"")</f>
        <v/>
      </c>
      <c r="D40" s="123"/>
      <c r="E40" s="124" t="str">
        <f ca="1">IF(A85=1,"La reducción solo aplicó hasta dic 31 de 2021","")</f>
        <v/>
      </c>
    </row>
    <row r="41" spans="1:6" s="4" customFormat="1" ht="14.5" customHeight="1" x14ac:dyDescent="0.3">
      <c r="B41" s="94"/>
      <c r="C41" s="6"/>
      <c r="E41" s="3"/>
      <c r="F41" s="98"/>
    </row>
    <row r="42" spans="1:6" s="4" customFormat="1" ht="14.5" hidden="1" customHeight="1" x14ac:dyDescent="0.35">
      <c r="B42" s="122"/>
      <c r="C42" s="74">
        <f>IF(D42&lt;D7,D7,D42)</f>
        <v>363000</v>
      </c>
      <c r="D42" s="75">
        <f>IF(D40="SI",D37*20/100,D37)</f>
        <v>0</v>
      </c>
      <c r="E42" s="3"/>
    </row>
    <row r="43" spans="1:6" s="4" customFormat="1" ht="14.5" customHeight="1" x14ac:dyDescent="0.35">
      <c r="B43" s="33" t="s">
        <v>63</v>
      </c>
      <c r="C43" s="48" t="str">
        <f>IF(AND(D37&gt;0,C42&gt;D42),"Sanción Mínima","Sanción")</f>
        <v>Sanción</v>
      </c>
      <c r="D43" s="35">
        <f>IF(D37=0,0,C42)</f>
        <v>0</v>
      </c>
      <c r="E43" s="3"/>
    </row>
    <row r="44" spans="1:6" s="4" customFormat="1" ht="14.5" customHeight="1" x14ac:dyDescent="0.25">
      <c r="B44" s="121"/>
      <c r="C44" s="6"/>
      <c r="E44" s="3"/>
    </row>
    <row r="45" spans="1:6" s="4" customFormat="1" ht="14.5" customHeight="1" x14ac:dyDescent="0.25">
      <c r="C45" s="6"/>
      <c r="E45" s="3"/>
    </row>
    <row r="46" spans="1:6" s="4" customFormat="1" ht="14.5" customHeight="1" x14ac:dyDescent="0.25">
      <c r="B46" s="100" t="s">
        <v>60</v>
      </c>
      <c r="C46" s="6"/>
      <c r="E46" s="3"/>
    </row>
    <row r="47" spans="1:6" ht="12.5" hidden="1" x14ac:dyDescent="0.25">
      <c r="A47" s="8"/>
      <c r="B47" s="10" t="s">
        <v>10</v>
      </c>
      <c r="C47" s="25" t="s">
        <v>13</v>
      </c>
      <c r="D47" s="25" t="s">
        <v>14</v>
      </c>
    </row>
    <row r="48" spans="1:6" ht="12.5" hidden="1" x14ac:dyDescent="0.25">
      <c r="A48" s="8"/>
      <c r="B48" s="26"/>
      <c r="C48" s="26"/>
      <c r="D48" s="26"/>
    </row>
    <row r="49" spans="1:4" ht="15.5" hidden="1" x14ac:dyDescent="0.25">
      <c r="A49" s="8"/>
      <c r="B49" s="15" t="s">
        <v>4</v>
      </c>
      <c r="C49" s="27">
        <f>15000*D6</f>
        <v>544620000</v>
      </c>
      <c r="D49" s="27"/>
    </row>
    <row r="50" spans="1:4" ht="15.5" hidden="1" x14ac:dyDescent="0.25">
      <c r="A50" s="8"/>
      <c r="B50" s="15" t="s">
        <v>5</v>
      </c>
      <c r="C50" s="27">
        <f>+D13*0.05</f>
        <v>500</v>
      </c>
      <c r="D50" s="27">
        <f>MIN(C49:C50)</f>
        <v>500</v>
      </c>
    </row>
    <row r="51" spans="1:4" ht="15.5" hidden="1" x14ac:dyDescent="0.25">
      <c r="A51" s="8"/>
      <c r="B51" s="15" t="s">
        <v>6</v>
      </c>
      <c r="C51" s="27">
        <f>+D13*0.04</f>
        <v>400</v>
      </c>
      <c r="D51" s="27">
        <f>MIN(C49,C51)</f>
        <v>400</v>
      </c>
    </row>
    <row r="52" spans="1:4" ht="15.5" hidden="1" x14ac:dyDescent="0.25">
      <c r="A52" s="8"/>
      <c r="B52" s="15" t="s">
        <v>7</v>
      </c>
      <c r="C52" s="27">
        <f>+D13*0.03</f>
        <v>300</v>
      </c>
      <c r="D52" s="27">
        <f>MIN(C49,C52)</f>
        <v>300</v>
      </c>
    </row>
    <row r="53" spans="1:4" ht="46.5" hidden="1" x14ac:dyDescent="0.25">
      <c r="A53" s="8"/>
      <c r="B53" s="34" t="s">
        <v>17</v>
      </c>
      <c r="C53" s="27">
        <f>+D9*C61</f>
        <v>0</v>
      </c>
      <c r="D53" s="27">
        <f>MIN(C49,C53)</f>
        <v>0</v>
      </c>
    </row>
    <row r="54" spans="1:4" ht="46.5" hidden="1" x14ac:dyDescent="0.25">
      <c r="A54" s="8"/>
      <c r="B54" s="34" t="s">
        <v>18</v>
      </c>
      <c r="C54" s="27">
        <f>+D10*C61</f>
        <v>0</v>
      </c>
      <c r="D54" s="27">
        <f>MIN(C49,C54)</f>
        <v>0</v>
      </c>
    </row>
    <row r="55" spans="1:4" ht="12.5" hidden="1" x14ac:dyDescent="0.25">
      <c r="A55" s="8"/>
      <c r="B55" s="19"/>
      <c r="C55" s="20"/>
      <c r="D55" s="20"/>
    </row>
    <row r="56" spans="1:4" ht="15.5" hidden="1" x14ac:dyDescent="0.25">
      <c r="A56" s="8"/>
      <c r="B56" s="33" t="s">
        <v>16</v>
      </c>
      <c r="C56" s="27"/>
      <c r="D56" s="27" t="e">
        <f>VLOOKUP(B16,$B$50:$D$52,3,0)</f>
        <v>#N/A</v>
      </c>
    </row>
    <row r="57" spans="1:4" ht="15.5" hidden="1" x14ac:dyDescent="0.25">
      <c r="A57" s="8"/>
      <c r="B57" s="33" t="s">
        <v>28</v>
      </c>
      <c r="C57" s="27"/>
      <c r="D57" s="27">
        <f>IF(D53&gt;0,D53,D54)</f>
        <v>0</v>
      </c>
    </row>
    <row r="58" spans="1:4" ht="12.5" hidden="1" x14ac:dyDescent="0.25">
      <c r="A58" s="8"/>
      <c r="B58" s="19"/>
      <c r="C58" s="19"/>
      <c r="D58" s="19"/>
    </row>
    <row r="59" spans="1:4" ht="13" hidden="1" x14ac:dyDescent="0.3">
      <c r="A59" s="8"/>
      <c r="B59" s="28" t="s">
        <v>11</v>
      </c>
      <c r="C59" s="20"/>
      <c r="D59" s="20"/>
    </row>
    <row r="60" spans="1:4" ht="12.5" hidden="1" x14ac:dyDescent="0.25">
      <c r="A60" s="8"/>
      <c r="B60" s="19"/>
      <c r="C60" s="20"/>
      <c r="D60" s="20"/>
    </row>
    <row r="61" spans="1:4" ht="37.5" hidden="1" x14ac:dyDescent="0.25">
      <c r="A61" s="8"/>
      <c r="B61" s="29" t="s">
        <v>12</v>
      </c>
      <c r="C61" s="39">
        <v>5.0000000000000001E-3</v>
      </c>
      <c r="D61" s="40"/>
    </row>
    <row r="62" spans="1:4" ht="12.5" hidden="1" x14ac:dyDescent="0.25">
      <c r="A62" s="8"/>
      <c r="B62" s="19"/>
      <c r="C62" s="41"/>
      <c r="D62" s="42"/>
    </row>
    <row r="63" spans="1:4" ht="12.5" hidden="1" x14ac:dyDescent="0.25">
      <c r="A63" s="8"/>
      <c r="B63" s="19" t="s">
        <v>20</v>
      </c>
      <c r="C63" s="41"/>
      <c r="D63" s="42"/>
    </row>
    <row r="64" spans="1:4" ht="62.5" hidden="1" x14ac:dyDescent="0.25">
      <c r="A64" s="8"/>
      <c r="B64" s="29" t="s">
        <v>19</v>
      </c>
      <c r="C64" s="43">
        <v>0.5</v>
      </c>
      <c r="D64" s="43">
        <v>0.7</v>
      </c>
    </row>
    <row r="65" spans="1:4" ht="37.5" hidden="1" x14ac:dyDescent="0.25">
      <c r="A65" s="8"/>
      <c r="B65" s="61" t="s">
        <v>23</v>
      </c>
      <c r="C65" s="43">
        <v>0.2</v>
      </c>
      <c r="D65" s="38"/>
    </row>
    <row r="66" spans="1:4" ht="12.5" hidden="1" x14ac:dyDescent="0.25">
      <c r="A66" s="8"/>
      <c r="B66" s="62" t="s">
        <v>22</v>
      </c>
      <c r="C66" s="20"/>
      <c r="D66" s="30"/>
    </row>
    <row r="67" spans="1:4" hidden="1" x14ac:dyDescent="0.25">
      <c r="A67" s="8"/>
      <c r="B67" s="62"/>
      <c r="C67" s="31"/>
      <c r="D67" s="30"/>
    </row>
    <row r="68" spans="1:4" ht="12.5" hidden="1" x14ac:dyDescent="0.25">
      <c r="A68" s="8"/>
      <c r="B68" s="62" t="s">
        <v>2</v>
      </c>
      <c r="C68" s="20"/>
      <c r="D68" s="30"/>
    </row>
    <row r="69" spans="1:4" ht="12.5" hidden="1" x14ac:dyDescent="0.25">
      <c r="A69" s="8"/>
      <c r="B69" s="62" t="s">
        <v>1</v>
      </c>
      <c r="C69" s="20"/>
      <c r="D69" s="5"/>
    </row>
    <row r="70" spans="1:4" ht="12.5" hidden="1" x14ac:dyDescent="0.25">
      <c r="A70" s="8"/>
      <c r="B70" s="19"/>
      <c r="C70" s="20"/>
      <c r="D70" s="5"/>
    </row>
    <row r="71" spans="1:4" ht="12.5" hidden="1" x14ac:dyDescent="0.25">
      <c r="A71" s="8"/>
      <c r="B71" s="19"/>
      <c r="C71" s="20"/>
      <c r="D71" s="5"/>
    </row>
    <row r="72" spans="1:4" ht="12.5" hidden="1" x14ac:dyDescent="0.25">
      <c r="A72" s="8"/>
      <c r="B72" s="19"/>
      <c r="C72" s="20"/>
      <c r="D72" s="5"/>
    </row>
    <row r="73" spans="1:4" hidden="1" x14ac:dyDescent="0.25">
      <c r="A73" s="8"/>
      <c r="B73" s="31"/>
      <c r="C73" s="31"/>
      <c r="D73" s="30"/>
    </row>
    <row r="74" spans="1:4" ht="12.5" hidden="1" x14ac:dyDescent="0.25">
      <c r="A74" s="8"/>
      <c r="B74" s="19" t="s">
        <v>27</v>
      </c>
      <c r="C74" s="31"/>
      <c r="D74" s="30"/>
    </row>
    <row r="75" spans="1:4" ht="12.5" hidden="1" x14ac:dyDescent="0.25">
      <c r="A75" s="8"/>
      <c r="B75" s="63">
        <v>0.5</v>
      </c>
      <c r="C75" s="20"/>
      <c r="D75" s="30"/>
    </row>
    <row r="76" spans="1:4" ht="12.5" hidden="1" x14ac:dyDescent="0.25">
      <c r="A76" s="8"/>
      <c r="B76" s="63">
        <v>0.75</v>
      </c>
      <c r="C76" s="20"/>
      <c r="D76" s="30"/>
    </row>
    <row r="77" spans="1:4" ht="12.5" x14ac:dyDescent="0.25">
      <c r="B77" s="76"/>
      <c r="C77" s="23"/>
    </row>
    <row r="78" spans="1:4" ht="12.5" x14ac:dyDescent="0.25">
      <c r="B78" s="76"/>
      <c r="C78" s="77"/>
    </row>
    <row r="79" spans="1:4" ht="12.5" x14ac:dyDescent="0.25">
      <c r="B79"/>
      <c r="C79" s="77"/>
    </row>
    <row r="80" spans="1:4" ht="12.5" x14ac:dyDescent="0.25">
      <c r="B80" s="76"/>
      <c r="C80" s="77"/>
    </row>
    <row r="81" spans="1:3" ht="12.5" x14ac:dyDescent="0.25">
      <c r="B81" s="76"/>
      <c r="C81" s="77"/>
    </row>
    <row r="82" spans="1:3" ht="12.5" x14ac:dyDescent="0.25">
      <c r="C82" s="77"/>
    </row>
    <row r="83" spans="1:3" ht="12.5" x14ac:dyDescent="0.25">
      <c r="A83" s="125">
        <f ca="1">TODAY()</f>
        <v>44532</v>
      </c>
      <c r="C83" s="77"/>
    </row>
    <row r="84" spans="1:3" ht="12.5" x14ac:dyDescent="0.25">
      <c r="A84" s="125">
        <v>44561</v>
      </c>
      <c r="C84" s="77"/>
    </row>
    <row r="85" spans="1:3" ht="12.5" x14ac:dyDescent="0.25">
      <c r="A85" s="126">
        <f ca="1">IF(A83&gt;A84,1,0)</f>
        <v>0</v>
      </c>
      <c r="C85" s="77"/>
    </row>
    <row r="86" spans="1:3" ht="12.5" x14ac:dyDescent="0.25">
      <c r="C86" s="77"/>
    </row>
    <row r="87" spans="1:3" ht="12.5" x14ac:dyDescent="0.25">
      <c r="C87" s="77"/>
    </row>
    <row r="88" spans="1:3" ht="12.5" x14ac:dyDescent="0.25">
      <c r="C88" s="77"/>
    </row>
    <row r="89" spans="1:3" ht="12.5" x14ac:dyDescent="0.25">
      <c r="B89" s="76"/>
      <c r="C89" s="77"/>
    </row>
    <row r="90" spans="1:3" ht="13" x14ac:dyDescent="0.3">
      <c r="B90" s="78"/>
      <c r="C90" s="77"/>
    </row>
    <row r="91" spans="1:3" ht="12.5" x14ac:dyDescent="0.25">
      <c r="B91" s="76"/>
      <c r="C91" s="23"/>
    </row>
    <row r="92" spans="1:3" ht="12.5" x14ac:dyDescent="0.25">
      <c r="B92" s="76"/>
      <c r="C92" s="77"/>
    </row>
    <row r="93" spans="1:3" ht="12.5" x14ac:dyDescent="0.25">
      <c r="B93" s="76"/>
      <c r="C93" s="77"/>
    </row>
    <row r="94" spans="1:3" ht="12.5" x14ac:dyDescent="0.25">
      <c r="B94" s="76"/>
      <c r="C94" s="77"/>
    </row>
    <row r="95" spans="1:3" ht="12.5" x14ac:dyDescent="0.25">
      <c r="B95" s="97"/>
      <c r="C95" s="77"/>
    </row>
    <row r="96" spans="1:3" ht="12.5" x14ac:dyDescent="0.25">
      <c r="B96" s="76"/>
      <c r="C96" s="77"/>
    </row>
    <row r="97" spans="2:3" x14ac:dyDescent="0.25">
      <c r="B97" s="23"/>
      <c r="C97" s="23"/>
    </row>
    <row r="98" spans="2:3" x14ac:dyDescent="0.25">
      <c r="B98" s="23"/>
      <c r="C98" s="23"/>
    </row>
    <row r="99" spans="2:3" ht="12.5" x14ac:dyDescent="0.25">
      <c r="B99" s="76"/>
      <c r="C99" s="77"/>
    </row>
    <row r="100" spans="2:3" ht="12.5" x14ac:dyDescent="0.25">
      <c r="B100" s="76"/>
      <c r="C100" s="77"/>
    </row>
    <row r="101" spans="2:3" ht="12.5" x14ac:dyDescent="0.25">
      <c r="B101" s="76"/>
      <c r="C101" s="23"/>
    </row>
    <row r="102" spans="2:3" ht="12.5" x14ac:dyDescent="0.25">
      <c r="B102" s="76"/>
      <c r="C102" s="77"/>
    </row>
    <row r="103" spans="2:3" ht="12.5" x14ac:dyDescent="0.25">
      <c r="B103" s="76"/>
      <c r="C103" s="77"/>
    </row>
    <row r="104" spans="2:3" ht="12.5" x14ac:dyDescent="0.25">
      <c r="B104" s="76"/>
      <c r="C104" s="77"/>
    </row>
    <row r="105" spans="2:3" ht="12.5" x14ac:dyDescent="0.25">
      <c r="B105" s="76"/>
      <c r="C105" s="77"/>
    </row>
    <row r="106" spans="2:3" x14ac:dyDescent="0.25">
      <c r="B106" s="23"/>
      <c r="C106" s="23"/>
    </row>
    <row r="107" spans="2:3" x14ac:dyDescent="0.25">
      <c r="B107" s="23"/>
      <c r="C107" s="23"/>
    </row>
    <row r="108" spans="2:3" ht="12.5" x14ac:dyDescent="0.25">
      <c r="B108" s="79"/>
      <c r="C108" s="80"/>
    </row>
    <row r="109" spans="2:3" ht="12.5" x14ac:dyDescent="0.25">
      <c r="B109" s="76"/>
      <c r="C109" s="77"/>
    </row>
    <row r="110" spans="2:3" ht="12.5" x14ac:dyDescent="0.25">
      <c r="B110" s="76"/>
      <c r="C110" s="77"/>
    </row>
    <row r="111" spans="2:3" ht="12.5" x14ac:dyDescent="0.25">
      <c r="B111" s="76"/>
      <c r="C111" s="77"/>
    </row>
    <row r="112" spans="2:3" ht="12.5" x14ac:dyDescent="0.25">
      <c r="B112" s="76"/>
      <c r="C112" s="77"/>
    </row>
    <row r="113" spans="2:3" ht="13" x14ac:dyDescent="0.3">
      <c r="B113" s="78"/>
      <c r="C113" s="81"/>
    </row>
    <row r="114" spans="2:3" ht="13" x14ac:dyDescent="0.3">
      <c r="B114" s="78"/>
      <c r="C114" s="81"/>
    </row>
    <row r="115" spans="2:3" ht="13" x14ac:dyDescent="0.3">
      <c r="B115" s="78"/>
      <c r="C115" s="81"/>
    </row>
    <row r="116" spans="2:3" ht="13" x14ac:dyDescent="0.3">
      <c r="B116" s="78"/>
      <c r="C116" s="81"/>
    </row>
    <row r="117" spans="2:3" ht="13" x14ac:dyDescent="0.3">
      <c r="B117" s="78"/>
      <c r="C117" s="81"/>
    </row>
    <row r="118" spans="2:3" ht="13" x14ac:dyDescent="0.3">
      <c r="B118" s="78"/>
      <c r="C118" s="81"/>
    </row>
    <row r="119" spans="2:3" ht="12.5" x14ac:dyDescent="0.25">
      <c r="B119" s="17"/>
      <c r="C119" s="18"/>
    </row>
    <row r="120" spans="2:3" ht="12.5" x14ac:dyDescent="0.25">
      <c r="B120" s="17"/>
      <c r="C120" s="18"/>
    </row>
    <row r="387" spans="2:2" x14ac:dyDescent="0.25">
      <c r="B387" s="91"/>
    </row>
    <row r="388" spans="2:2" x14ac:dyDescent="0.25">
      <c r="B388" s="91"/>
    </row>
    <row r="389" spans="2:2" x14ac:dyDescent="0.25">
      <c r="B389" s="91"/>
    </row>
    <row r="390" spans="2:2" hidden="1" x14ac:dyDescent="0.25">
      <c r="B390" s="92">
        <f ca="1">TODAY()</f>
        <v>44532</v>
      </c>
    </row>
    <row r="391" spans="2:2" hidden="1" x14ac:dyDescent="0.25">
      <c r="B391" s="93">
        <v>44576</v>
      </c>
    </row>
    <row r="392" spans="2:2" ht="12.5" hidden="1" x14ac:dyDescent="0.25">
      <c r="B392" s="88">
        <f ca="1">IF(B390&gt;B391,1,0)</f>
        <v>0</v>
      </c>
    </row>
    <row r="393" spans="2:2" x14ac:dyDescent="0.25">
      <c r="B393" s="91"/>
    </row>
    <row r="394" spans="2:2" x14ac:dyDescent="0.25">
      <c r="B394" s="91"/>
    </row>
    <row r="395" spans="2:2" x14ac:dyDescent="0.25">
      <c r="B395" s="91"/>
    </row>
    <row r="396" spans="2:2" x14ac:dyDescent="0.25">
      <c r="B396" s="91"/>
    </row>
  </sheetData>
  <sheetProtection algorithmName="SHA-512" hashValue="JhUhk5Dk26vD7ZKaaJcLsDytahN1WWJK0iKBzK3fSIxK1pfiGzZ0J3wFDOMgGwaVEfpfAx5k6vXmptwUBsK0Vg==" saltValue="6G4SQjrRdUl5Y83R59CvUQ==" spinCount="100000" sheet="1" objects="1" scenarios="1" formatCells="0" formatColumns="0" formatRows="0"/>
  <mergeCells count="14">
    <mergeCell ref="B25:C25"/>
    <mergeCell ref="B21:C21"/>
    <mergeCell ref="B18:C18"/>
    <mergeCell ref="B12:C12"/>
    <mergeCell ref="E1:F3"/>
    <mergeCell ref="B8:D8"/>
    <mergeCell ref="B16:D16"/>
    <mergeCell ref="B14:C14"/>
    <mergeCell ref="B15:C15"/>
    <mergeCell ref="B9:C9"/>
    <mergeCell ref="B10:C10"/>
    <mergeCell ref="B11:C11"/>
    <mergeCell ref="B13:C13"/>
    <mergeCell ref="E23:E29"/>
  </mergeCells>
  <conditionalFormatting sqref="C37">
    <cfRule type="cellIs" dxfId="3" priority="3" operator="equal">
      <formula>0</formula>
    </cfRule>
    <cfRule type="cellIs" dxfId="2" priority="4" operator="equal">
      <formula>0</formula>
    </cfRule>
  </conditionalFormatting>
  <conditionalFormatting sqref="C43">
    <cfRule type="cellIs" dxfId="1" priority="1" operator="equal">
      <formula>0</formula>
    </cfRule>
    <cfRule type="cellIs" dxfId="0" priority="2" operator="equal">
      <formula>0</formula>
    </cfRule>
  </conditionalFormatting>
  <dataValidations disablePrompts="1" xWindow="1592" yWindow="625" count="12">
    <dataValidation allowBlank="1" showInputMessage="1" showErrorMessage="1" prompt="Digite los ingresos netos (Ingresos - Ingresos no constitutivos) de la declaración de renta del año anterior o última declaración de renta o de  ingresos y patrimonio:" sqref="B9:D9" xr:uid="{BE76AC6F-F310-4E1A-A2A1-CC18AF01A278}"/>
    <dataValidation allowBlank="1" showInputMessage="1" showErrorMessage="1" prompt="Digite el patrimonio bruto de la declaración de renta del año anterior o última declaración de renta o de  ingresos y patrimonio:" sqref="B10:D10" xr:uid="{44D832E5-DB59-4CE0-9BBD-8FC7D1B514EA}"/>
    <dataValidation type="list" allowBlank="1" showInputMessage="1" showErrorMessage="1" prompt="Seleccione de la lista el tipo de sanción._x000a_" sqref="C16:D16 B16:B17" xr:uid="{6DB514A0-4129-42C0-BFB6-C7EE4DAD641B}">
      <formula1>$B$50:$B$52</formula1>
    </dataValidation>
    <dataValidation allowBlank="1" showInputMessage="1" showErrorMessage="1" prompt="Digite el valor base del cálculo de la sanción o vaya al anexo detallado si quiere dejar una relación por cada formato. Deje en blanco, cuando no sea posible establecer la base para tasar la sanción cuando o la información no tuviere cuantía, " sqref="D13" xr:uid="{654A18B1-5D78-4019-9F05-9F56C9CADAAC}"/>
    <dataValidation allowBlank="1" showInputMessage="1" showErrorMessage="1" prompt="% de la reducción" sqref="C23:C24 C29" xr:uid="{96591EE5-4292-4376-97EA-D8023784D609}"/>
    <dataValidation type="list" allowBlank="1" showInputMessage="1" showErrorMessage="1" prompt="Digite o seleccione de la lista  SI ó NO" sqref="D23:D24 D29" xr:uid="{626941BC-5448-4F6A-A68C-EB0992FBEEA1}">
      <formula1>$B$68:$B$69</formula1>
    </dataValidation>
    <dataValidation allowBlank="1" showInputMessage="1" showErrorMessage="1" prompt="El artículo permite una reducción del 50% o del 75% si se cumplen unos requisitos.  consulte el art. 640 del ET" sqref="B34 B40" xr:uid="{81B159EC-2E76-422B-B443-05F45ADDF9CA}"/>
    <dataValidation type="list" allowBlank="1" showInputMessage="1" showErrorMessage="1" prompt="OPCIONAL:   Según el artículo 640 del E.T., seleccione de la lista, o digite  50%; 75% según corresponda.  (Revise la normatividad a ver si le aplica esta reducción)" sqref="D34" xr:uid="{89276560-4B17-486E-BF0B-F459D77371EB}">
      <formula1>$B$75:$B$76</formula1>
    </dataValidation>
    <dataValidation allowBlank="1" showInputMessage="1" showErrorMessage="1" prompt="Sanción limitada a la sanción mínima" sqref="D37 D43" xr:uid="{411BB3DD-FB8E-4B51-87E4-12C9707DB4F4}"/>
    <dataValidation allowBlank="1" showInputMessage="1" showErrorMessage="1" prompt="Descargue nuevamente esta herramienta desde la página consultorcontable.com para garantizar que esté actualizada para cada año gravable." sqref="D6:D7" xr:uid="{CA2F9F48-6AF0-4B64-904F-8163926BBE27}"/>
    <dataValidation allowBlank="1" showInputMessage="1" showErrorMessage="1" prompt="Esta información se amarra por defecto de un anexo para detallar la base.  aunque el usuario decide si lo utiliza o digita la base de cálculo directamente. " sqref="B13:C13" xr:uid="{E28E66C8-E13F-4C43-ACB5-F28C4DC42F14}"/>
    <dataValidation type="list" allowBlank="1" showInputMessage="1" showErrorMessage="1" promptTitle="Uso opcional, Digite SI o NO" prompt="Según el art. 45 de la Ley 2155 de 2021  la sanción se podría reducir al 20% . requisitos:_x000a_1. Que la exógena corresponde a un peridodo antes de junio 30, y que la no presentación o corrección se haya originado o agravado por la pandemia. Leer art. 45" sqref="D40" xr:uid="{D4802969-9B93-4E91-AC61-764D7BCD332A}">
      <formula1>$B$68:$B$69</formula1>
    </dataValidation>
  </dataValidations>
  <pageMargins left="0.70866141732283472" right="0.70866141732283472" top="0.74803149606299213" bottom="0.74803149606299213" header="0.31496062992125984" footer="0.31496062992125984"/>
  <pageSetup scale="80" orientation="landscape" r:id="rId1"/>
  <headerFooter>
    <oddFooter>&amp;LSanción por envio de información Art. 651 ET&amp;Cwww.consultorcontable.com&amp;R&amp;D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3820-23D8-4FD8-9EC1-85353498C259}">
  <dimension ref="B1:E599"/>
  <sheetViews>
    <sheetView zoomScale="93" zoomScaleNormal="93" workbookViewId="0">
      <pane ySplit="9" topLeftCell="A10" activePane="bottomLeft" state="frozen"/>
      <selection pane="bottomLeft" activeCell="E11" sqref="E11"/>
    </sheetView>
  </sheetViews>
  <sheetFormatPr baseColWidth="10" defaultRowHeight="10" x14ac:dyDescent="0.2"/>
  <cols>
    <col min="1" max="1" width="2" style="51" customWidth="1"/>
    <col min="2" max="2" width="14.44140625" style="51" customWidth="1"/>
    <col min="3" max="3" width="30.21875" style="51" customWidth="1"/>
    <col min="4" max="4" width="55.5546875" style="51" customWidth="1"/>
    <col min="5" max="5" width="25.88671875" style="51" customWidth="1"/>
    <col min="6" max="16384" width="11.5546875" style="51"/>
  </cols>
  <sheetData>
    <row r="1" spans="2:5" ht="5" customHeight="1" x14ac:dyDescent="0.2"/>
    <row r="4" spans="2:5" ht="3.5" customHeight="1" x14ac:dyDescent="0.2"/>
    <row r="6" spans="2:5" ht="8.5" customHeight="1" x14ac:dyDescent="0.2"/>
    <row r="7" spans="2:5" ht="37.5" customHeight="1" x14ac:dyDescent="0.2">
      <c r="B7" s="117" t="s">
        <v>43</v>
      </c>
      <c r="C7" s="118"/>
      <c r="D7" s="118"/>
      <c r="E7" s="119"/>
    </row>
    <row r="8" spans="2:5" ht="5.5" customHeight="1" x14ac:dyDescent="0.2"/>
    <row r="9" spans="2:5" ht="14" x14ac:dyDescent="0.3">
      <c r="B9" s="64" t="s">
        <v>29</v>
      </c>
      <c r="C9" s="64" t="s">
        <v>47</v>
      </c>
      <c r="D9" s="64" t="s">
        <v>41</v>
      </c>
      <c r="E9" s="64" t="s">
        <v>30</v>
      </c>
    </row>
    <row r="10" spans="2:5" s="4" customFormat="1" ht="14" x14ac:dyDescent="0.3">
      <c r="B10" s="82">
        <v>1001</v>
      </c>
      <c r="C10" s="82" t="s">
        <v>50</v>
      </c>
      <c r="D10" s="82" t="s">
        <v>48</v>
      </c>
      <c r="E10" s="83">
        <v>10000</v>
      </c>
    </row>
    <row r="11" spans="2:5" s="4" customFormat="1" ht="14" x14ac:dyDescent="0.3">
      <c r="B11" s="82">
        <v>1003</v>
      </c>
      <c r="C11" s="82" t="s">
        <v>49</v>
      </c>
      <c r="D11" s="82" t="s">
        <v>59</v>
      </c>
      <c r="E11" s="83"/>
    </row>
    <row r="12" spans="2:5" s="4" customFormat="1" ht="14" x14ac:dyDescent="0.3">
      <c r="B12" s="82">
        <v>1004</v>
      </c>
      <c r="C12" s="99" t="s">
        <v>51</v>
      </c>
      <c r="D12" s="82"/>
      <c r="E12" s="83"/>
    </row>
    <row r="13" spans="2:5" s="4" customFormat="1" ht="14" x14ac:dyDescent="0.3">
      <c r="B13" s="82">
        <v>1005</v>
      </c>
      <c r="C13" s="99" t="s">
        <v>52</v>
      </c>
      <c r="D13" s="82"/>
      <c r="E13" s="83"/>
    </row>
    <row r="14" spans="2:5" s="4" customFormat="1" ht="14" x14ac:dyDescent="0.3">
      <c r="B14" s="82">
        <v>1006</v>
      </c>
      <c r="C14" s="99" t="s">
        <v>53</v>
      </c>
      <c r="D14" s="82"/>
      <c r="E14" s="83"/>
    </row>
    <row r="15" spans="2:5" s="4" customFormat="1" ht="14" x14ac:dyDescent="0.3">
      <c r="B15" s="82">
        <v>1007</v>
      </c>
      <c r="C15" s="99" t="s">
        <v>54</v>
      </c>
      <c r="D15" s="82"/>
      <c r="E15" s="83"/>
    </row>
    <row r="16" spans="2:5" s="4" customFormat="1" ht="14" x14ac:dyDescent="0.3">
      <c r="B16" s="82">
        <v>1008</v>
      </c>
      <c r="C16" s="99" t="s">
        <v>55</v>
      </c>
      <c r="D16" s="82"/>
      <c r="E16" s="83"/>
    </row>
    <row r="17" spans="2:5" s="4" customFormat="1" ht="14" x14ac:dyDescent="0.3">
      <c r="B17" s="82">
        <v>1009</v>
      </c>
      <c r="C17" s="99" t="s">
        <v>55</v>
      </c>
      <c r="D17" s="82"/>
      <c r="E17" s="83"/>
    </row>
    <row r="18" spans="2:5" s="4" customFormat="1" ht="14" x14ac:dyDescent="0.3">
      <c r="B18" s="82">
        <v>1011</v>
      </c>
      <c r="C18" s="99" t="s">
        <v>56</v>
      </c>
      <c r="D18" s="82"/>
      <c r="E18" s="83"/>
    </row>
    <row r="19" spans="2:5" s="4" customFormat="1" ht="14" x14ac:dyDescent="0.3">
      <c r="B19" s="82">
        <v>1012</v>
      </c>
      <c r="C19" s="99" t="s">
        <v>56</v>
      </c>
      <c r="D19" s="82"/>
      <c r="E19" s="83"/>
    </row>
    <row r="20" spans="2:5" s="4" customFormat="1" ht="14" x14ac:dyDescent="0.3">
      <c r="B20" s="82">
        <v>2276</v>
      </c>
      <c r="C20" s="99" t="s">
        <v>57</v>
      </c>
      <c r="D20" s="82"/>
      <c r="E20" s="83"/>
    </row>
    <row r="21" spans="2:5" s="4" customFormat="1" ht="14" x14ac:dyDescent="0.3">
      <c r="B21" s="82" t="s">
        <v>46</v>
      </c>
      <c r="C21" s="99" t="s">
        <v>58</v>
      </c>
      <c r="D21" s="82"/>
      <c r="E21" s="83"/>
    </row>
    <row r="22" spans="2:5" s="4" customFormat="1" ht="14" x14ac:dyDescent="0.3">
      <c r="B22" s="82"/>
      <c r="C22" s="82"/>
      <c r="D22" s="82"/>
      <c r="E22" s="83"/>
    </row>
    <row r="23" spans="2:5" s="4" customFormat="1" ht="14" x14ac:dyDescent="0.3">
      <c r="B23" s="82"/>
      <c r="C23" s="82"/>
      <c r="D23" s="82"/>
      <c r="E23" s="83"/>
    </row>
    <row r="24" spans="2:5" s="4" customFormat="1" ht="14" x14ac:dyDescent="0.3">
      <c r="B24" s="82"/>
      <c r="C24" s="82"/>
      <c r="D24" s="82"/>
      <c r="E24" s="83"/>
    </row>
    <row r="25" spans="2:5" s="4" customFormat="1" ht="14" x14ac:dyDescent="0.3">
      <c r="B25" s="85" t="s">
        <v>31</v>
      </c>
      <c r="C25" s="85"/>
      <c r="D25" s="85"/>
      <c r="E25" s="86">
        <f>SUM(E10:E24)</f>
        <v>10000</v>
      </c>
    </row>
    <row r="26" spans="2:5" s="4" customFormat="1" ht="14" x14ac:dyDescent="0.3">
      <c r="B26" s="84"/>
      <c r="C26" s="84"/>
      <c r="D26" s="84"/>
      <c r="E26" s="84"/>
    </row>
    <row r="27" spans="2:5" s="4" customFormat="1" ht="15.5" customHeight="1" x14ac:dyDescent="0.3">
      <c r="B27" s="84"/>
      <c r="C27" s="84"/>
      <c r="D27" s="84"/>
      <c r="E27" s="84"/>
    </row>
    <row r="28" spans="2:5" s="4" customFormat="1" ht="106.5" customHeight="1" x14ac:dyDescent="0.2">
      <c r="B28" s="120" t="s">
        <v>45</v>
      </c>
      <c r="C28" s="120"/>
      <c r="D28" s="120"/>
      <c r="E28" s="120"/>
    </row>
    <row r="29" spans="2:5" s="4" customFormat="1" ht="14" x14ac:dyDescent="0.3">
      <c r="B29" s="84"/>
      <c r="C29" s="84"/>
      <c r="D29" s="84"/>
      <c r="E29" s="84"/>
    </row>
    <row r="30" spans="2:5" s="4" customFormat="1" x14ac:dyDescent="0.2"/>
    <row r="31" spans="2:5" s="4" customFormat="1" x14ac:dyDescent="0.2"/>
    <row r="32" spans="2:5"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sheetData>
  <mergeCells count="2">
    <mergeCell ref="B7:E7"/>
    <mergeCell ref="B28:E28"/>
  </mergeCells>
  <pageMargins left="0.7" right="0.7" top="0.75" bottom="0.75" header="0.3" footer="0.3"/>
  <ignoredErrors>
    <ignoredError sqref="E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Liquidación sanción</vt:lpstr>
      <vt:lpstr>Base de cálculo</vt:lpstr>
      <vt:lpstr>'Liquidación sanción'!Área_de_impresión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cp:lastModifiedBy>
  <cp:lastPrinted>2021-11-27T19:37:11Z</cp:lastPrinted>
  <dcterms:created xsi:type="dcterms:W3CDTF">2021-09-11T14:31:59Z</dcterms:created>
  <dcterms:modified xsi:type="dcterms:W3CDTF">2021-12-02T15:54:53Z</dcterms:modified>
</cp:coreProperties>
</file>