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SANCIONES\"/>
    </mc:Choice>
  </mc:AlternateContent>
  <xr:revisionPtr revIDLastSave="0" documentId="13_ncr:1_{20A12A0B-8E73-4680-821F-E5C97E01D000}" xr6:coauthVersionLast="47" xr6:coauthVersionMax="47" xr10:uidLastSave="{00000000-0000-0000-0000-000000000000}"/>
  <bookViews>
    <workbookView xWindow="-100" yWindow="-100" windowWidth="21467" windowHeight="11576" xr2:uid="{6835D002-A798-478D-BFB4-52646286B825}"/>
  </bookViews>
  <sheets>
    <sheet name="Extemporaneida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Extemporaneidad!$B$1:$C$124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9" i="1" l="1"/>
  <c r="B498" i="1"/>
  <c r="B500" i="1" s="1"/>
  <c r="D2" i="1" s="1"/>
  <c r="D12" i="1" l="1"/>
  <c r="D13" i="1"/>
  <c r="D14" i="1"/>
  <c r="D11" i="1"/>
  <c r="D9" i="1"/>
  <c r="D10" i="1"/>
  <c r="D15" i="1"/>
  <c r="D16" i="1"/>
  <c r="D8" i="1"/>
  <c r="C94" i="1"/>
  <c r="C72" i="1" l="1"/>
  <c r="C66" i="1"/>
  <c r="C48" i="1"/>
  <c r="C47" i="1"/>
  <c r="C42" i="1"/>
  <c r="C41" i="1"/>
  <c r="C87" i="1"/>
  <c r="C71" i="1" l="1"/>
  <c r="C65" i="1"/>
  <c r="C17" i="1"/>
  <c r="C39" i="1" l="1"/>
  <c r="C56" i="1" s="1"/>
  <c r="C38" i="1"/>
  <c r="C53" i="1" s="1"/>
  <c r="C63" i="1"/>
  <c r="C80" i="1" s="1"/>
  <c r="C31" i="1"/>
  <c r="C62" i="1"/>
  <c r="C77" i="1" s="1"/>
  <c r="C30" i="1"/>
  <c r="C32" i="1" l="1"/>
  <c r="C34" i="1"/>
  <c r="C33" i="1"/>
  <c r="C35" i="1" l="1"/>
  <c r="C88" i="1" s="1"/>
  <c r="C67" i="1" l="1"/>
  <c r="C68" i="1" s="1"/>
  <c r="C78" i="1" s="1"/>
  <c r="C49" i="1"/>
  <c r="C50" i="1" s="1"/>
  <c r="C57" i="1" s="1"/>
  <c r="C73" i="1"/>
  <c r="C74" i="1" s="1"/>
  <c r="C81" i="1" s="1"/>
  <c r="C43" i="1"/>
  <c r="C44" i="1" s="1"/>
  <c r="C54" i="1" s="1"/>
  <c r="C59" i="1" l="1"/>
  <c r="C89" i="1" s="1"/>
  <c r="C83" i="1"/>
  <c r="C90" i="1" s="1"/>
  <c r="C91" i="1" l="1"/>
  <c r="C92" i="1" s="1"/>
  <c r="C93" i="1" s="1"/>
  <c r="C18" i="1" l="1"/>
  <c r="C95" i="1"/>
  <c r="C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A19" authorId="0" shapeId="0" xr:uid="{39D78F9E-792E-4C7D-9857-99505DDA4C67}">
      <text>
        <r>
          <rPr>
            <sz val="9"/>
            <color indexed="81"/>
            <rFont val="Tahoma"/>
            <family val="2"/>
          </rPr>
          <t xml:space="preserve">ARTÍCULO 640 ET. APLICACIÓN DE LOS PRINCIPIOS DE LESIVIDAD, PROPORCIONALIDAD, GRADUALIDAD Y FAVORABILIDAD EN EL RÉGIMEN SANCIONATORIO. Para la aplicación del régimen sancionatorio establecido en el presente Estatuto se deberá atender a lo dispuesto en el presente artículo.
Cuando la sanción deba ser liquidada por el contribuyente, agente retenedor, responsable o declarante: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Cuando la sanción sea propuesta o determinada por la Dirección de Impuestos y Aduanas Nacionales: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<sst xmlns="http://schemas.openxmlformats.org/spreadsheetml/2006/main" count="93" uniqueCount="73">
  <si>
    <t>Sanción mínima</t>
  </si>
  <si>
    <t>Existe Emplazamiento?</t>
  </si>
  <si>
    <t>NO</t>
  </si>
  <si>
    <t xml:space="preserve">Sación por  extemporaneidad </t>
  </si>
  <si>
    <t>Impuesto a Cargo</t>
  </si>
  <si>
    <t>SANCIÓN 5% ANTES DE EMPLAZAMIENTO</t>
  </si>
  <si>
    <t>SANCIÓN 10% DESPUES DE EMPLAZAMIENTO</t>
  </si>
  <si>
    <t>CALCULO SUBTOTAL</t>
  </si>
  <si>
    <t xml:space="preserve">    LIMITE 100% IMPUESTO A CARGO</t>
  </si>
  <si>
    <t xml:space="preserve">    LIMITE  200% IMPUESTO A CARGO</t>
  </si>
  <si>
    <t>CALCULO SANCIÓN (SUBTOTAL)</t>
  </si>
  <si>
    <t>Por ingresos</t>
  </si>
  <si>
    <t>SANCIÓN 0.5% ANTES DE EMPLAZAMIENTO</t>
  </si>
  <si>
    <t>SANCIÓN 1% DESPUES DE EMPLAZAMIENTO</t>
  </si>
  <si>
    <t xml:space="preserve">   LIMITE 5% DE LOS INGRESOS ANTES DE EMPLAZAMIENTO</t>
  </si>
  <si>
    <t xml:space="preserve">   LIMITE UVT 2500 UVT ANTES DE EMPLAZAMIENTO</t>
  </si>
  <si>
    <t xml:space="preserve">   DOBLE DEL SALDO A FAVOR ANTES DE EMPLAZAMIENTO</t>
  </si>
  <si>
    <t xml:space="preserve">      MENOR ENTRE ESTOS TRES</t>
  </si>
  <si>
    <t xml:space="preserve">   LIMITE 10% DE LOS INGRESOS DESPUES DE EMPLAZAMIENTO</t>
  </si>
  <si>
    <t xml:space="preserve">   LIMITE UVT 5000 UVT DESPUES  DE EMPLAZAMIENTO</t>
  </si>
  <si>
    <t xml:space="preserve">   CUATRO VECES  DEL SALDO A FAVOR DESPUES DE EMPLAZAMIENTO</t>
  </si>
  <si>
    <t>CALCULO SANCIÓN (SUBTOTAL) ANTES DE  EMPLAZAMIENTO</t>
  </si>
  <si>
    <t>CALCULO SANCIÓN (ANTES DE  EMPLAZAMIENTO</t>
  </si>
  <si>
    <t>CALCULO SANCIÓN (SUBTOTAL) DESPUES DE EMPLAZAMIENTO</t>
  </si>
  <si>
    <t>CALCULO SANCIÓN DESPUES DE EMPLAZAMIENTO</t>
  </si>
  <si>
    <t>SANCIÓN A APLICAR SUBTOTAL POR INGRESOS</t>
  </si>
  <si>
    <t>Por patrimonio</t>
  </si>
  <si>
    <t>SANCIÓN 1% ANTES DE EMPLAZAMIENTO</t>
  </si>
  <si>
    <t>SANCIÓN 2% DESPUES DE EMPLAZAMIENTO</t>
  </si>
  <si>
    <t xml:space="preserve">   LIMITE 10% DEL PATRIMONIO ANTES DE EMPLAZAMIENTO</t>
  </si>
  <si>
    <t xml:space="preserve">   LIMITE 20% DEL PATRIMONIO DESPUES DE EMPLAZAMIENTO</t>
  </si>
  <si>
    <t>SANCIÓN A APLICAR POR PATRIMONIO SUBTOTAL</t>
  </si>
  <si>
    <t>RESUMEN DE SANCIONES</t>
  </si>
  <si>
    <t>SANCIÓN MINIMA</t>
  </si>
  <si>
    <t>SANCIÓN POR IMPUESTO A CARGO</t>
  </si>
  <si>
    <t>SANCIÓN POR INGRESOS</t>
  </si>
  <si>
    <t>SANCIÓN POR PATRIMONIO</t>
  </si>
  <si>
    <t>SANCION SUBTOTAL A APLICAR</t>
  </si>
  <si>
    <t>SANCION ANTES DE APLICACIÓN</t>
  </si>
  <si>
    <t>SANCION A APLICAR SEGÚN DILIGENCIAMIENTO DE FECHAS</t>
  </si>
  <si>
    <t>x</t>
  </si>
  <si>
    <t>SI</t>
  </si>
  <si>
    <t>Valor UVT</t>
  </si>
  <si>
    <t>Sanción por extemporaneidad</t>
  </si>
  <si>
    <t xml:space="preserve">     Tarifa por mes o fraccion de mes sin emplazamiento</t>
  </si>
  <si>
    <t xml:space="preserve">     Tarifa por mes o fracción de mes con emplazamiento</t>
  </si>
  <si>
    <t xml:space="preserve">     Tarifa de los ingresos antes de emplazamiento</t>
  </si>
  <si>
    <t xml:space="preserve">     Tarifa de los ingresos despues de emplazamiento</t>
  </si>
  <si>
    <t xml:space="preserve">     Tarifa por patrimonio antes de emplezamiento</t>
  </si>
  <si>
    <t xml:space="preserve">     Tarifa por patrimonio despues de emplezamiento</t>
  </si>
  <si>
    <t xml:space="preserve">     Limitante Ingresos antes de emplazamiento</t>
  </si>
  <si>
    <t xml:space="preserve">     Limitante Ingresos despues de emplazamiento</t>
  </si>
  <si>
    <t xml:space="preserve">     Limitante 2500 UVT antes de emplazamiento</t>
  </si>
  <si>
    <t xml:space="preserve">     Limitante 5000 UVT despues de emplazamiento</t>
  </si>
  <si>
    <t xml:space="preserve">     Tarifa limitante </t>
  </si>
  <si>
    <t>CIFRAS Y % CLACULOS SANCIÓN POR EXTEMPORANEIDAD</t>
  </si>
  <si>
    <t>Fecha en que venció la declaración</t>
  </si>
  <si>
    <t>Impuesto a cargo o retención objeto de la declaración</t>
  </si>
  <si>
    <t>Ingresos brutos percibidos por el declarante en el período objeto de declaración</t>
  </si>
  <si>
    <t xml:space="preserve">Saldo a favor </t>
  </si>
  <si>
    <t>Patrimonio líquido del año inmediatamente anterior al gravable</t>
  </si>
  <si>
    <t xml:space="preserve">CALCULOS </t>
  </si>
  <si>
    <t xml:space="preserve">     Antes o despuesta de emplazamiento</t>
  </si>
  <si>
    <t xml:space="preserve">     Aplicación del artículo 640 del ET</t>
  </si>
  <si>
    <t>Sanción por extemporaneidad Subtotal</t>
  </si>
  <si>
    <t>Sanción por extemporaneidad liquidada</t>
  </si>
  <si>
    <t>Fecha en que va a presentar o presentó la declaración</t>
  </si>
  <si>
    <t>Aplicación de la reducción de la sanción según el artículo 640 del ET</t>
  </si>
  <si>
    <t>Revisó:</t>
  </si>
  <si>
    <t>SANCIÓN REDUCIDA ART 640</t>
  </si>
  <si>
    <t>Mes y/o fracción de mes</t>
  </si>
  <si>
    <t>Liquidación de la sanción por extemporaneidad (Art. 641 y 642 del Estatuto tributario)</t>
  </si>
  <si>
    <t>Actualizado 3-01-2022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</si>
</sst>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0.0%"/>
  </numFmts>
  <fonts count="24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0070C0"/>
      <name val="Tahoma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9"/>
      <color rgb="FF0070C0"/>
      <name val="Arial"/>
      <family val="2"/>
    </font>
    <font>
      <sz val="8"/>
      <color rgb="FFFF0000"/>
      <name val="Tahoma"/>
      <family val="2"/>
    </font>
    <font>
      <sz val="8"/>
      <color rgb="FF0070C0"/>
      <name val="Tahoma"/>
      <family val="2"/>
    </font>
    <font>
      <b/>
      <sz val="10"/>
      <color theme="1"/>
      <name val="Arial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C00000"/>
      <name val="Tahoma"/>
      <family val="2"/>
    </font>
    <font>
      <sz val="9"/>
      <color rgb="FFC0000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164" fontId="2" fillId="2" borderId="0" xfId="1" applyFont="1" applyFill="1"/>
    <xf numFmtId="3" fontId="4" fillId="2" borderId="0" xfId="0" applyNumberFormat="1" applyFont="1" applyFill="1" applyAlignment="1" applyProtection="1">
      <alignment horizontal="left"/>
      <protection hidden="1"/>
    </xf>
    <xf numFmtId="164" fontId="2" fillId="2" borderId="0" xfId="1" applyFont="1" applyFill="1" applyProtection="1">
      <protection locked="0"/>
    </xf>
    <xf numFmtId="164" fontId="7" fillId="2" borderId="0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/>
    <xf numFmtId="0" fontId="5" fillId="4" borderId="0" xfId="0" applyFont="1" applyFill="1"/>
    <xf numFmtId="0" fontId="0" fillId="4" borderId="0" xfId="0" applyFill="1"/>
    <xf numFmtId="0" fontId="10" fillId="4" borderId="0" xfId="0" applyFont="1" applyFill="1"/>
    <xf numFmtId="165" fontId="5" fillId="4" borderId="0" xfId="1" applyNumberFormat="1" applyFont="1" applyFill="1"/>
    <xf numFmtId="165" fontId="5" fillId="4" borderId="1" xfId="1" applyNumberFormat="1" applyFont="1" applyFill="1" applyBorder="1"/>
    <xf numFmtId="0" fontId="11" fillId="4" borderId="0" xfId="0" applyFont="1" applyFill="1" applyAlignment="1">
      <alignment horizontal="center"/>
    </xf>
    <xf numFmtId="165" fontId="10" fillId="4" borderId="0" xfId="1" applyNumberFormat="1" applyFont="1" applyFill="1"/>
    <xf numFmtId="165" fontId="5" fillId="2" borderId="0" xfId="1" applyNumberFormat="1" applyFont="1" applyFill="1"/>
    <xf numFmtId="0" fontId="5" fillId="2" borderId="0" xfId="0" applyFont="1" applyFill="1" applyProtection="1">
      <protection locked="0"/>
    </xf>
    <xf numFmtId="165" fontId="5" fillId="2" borderId="0" xfId="1" applyNumberFormat="1" applyFont="1" applyFill="1" applyProtection="1">
      <protection locked="0"/>
    </xf>
    <xf numFmtId="0" fontId="9" fillId="2" borderId="0" xfId="0" applyFont="1" applyFill="1" applyAlignment="1">
      <alignment horizontal="left" wrapText="1"/>
    </xf>
    <xf numFmtId="165" fontId="2" fillId="2" borderId="0" xfId="1" applyNumberFormat="1" applyFont="1" applyFill="1" applyProtection="1">
      <protection locked="0"/>
    </xf>
    <xf numFmtId="0" fontId="5" fillId="3" borderId="1" xfId="0" applyFont="1" applyFill="1" applyBorder="1"/>
    <xf numFmtId="165" fontId="5" fillId="3" borderId="1" xfId="1" applyNumberFormat="1" applyFont="1" applyFill="1" applyBorder="1"/>
    <xf numFmtId="9" fontId="5" fillId="3" borderId="1" xfId="2" applyFont="1" applyFill="1" applyBorder="1"/>
    <xf numFmtId="167" fontId="5" fillId="3" borderId="1" xfId="2" applyNumberFormat="1" applyFont="1" applyFill="1" applyBorder="1"/>
    <xf numFmtId="165" fontId="2" fillId="0" borderId="0" xfId="1" applyNumberFormat="1" applyFont="1" applyFill="1" applyBorder="1" applyProtection="1">
      <protection locked="0"/>
    </xf>
    <xf numFmtId="0" fontId="0" fillId="5" borderId="0" xfId="0" applyFill="1"/>
    <xf numFmtId="0" fontId="0" fillId="5" borderId="0" xfId="0" applyFill="1" applyBorder="1"/>
    <xf numFmtId="0" fontId="15" fillId="0" borderId="0" xfId="0" applyFont="1"/>
    <xf numFmtId="0" fontId="16" fillId="2" borderId="0" xfId="0" applyFont="1" applyFill="1"/>
    <xf numFmtId="0" fontId="5" fillId="6" borderId="1" xfId="0" applyFont="1" applyFill="1" applyBorder="1"/>
    <xf numFmtId="0" fontId="5" fillId="6" borderId="0" xfId="0" applyFont="1" applyFill="1"/>
    <xf numFmtId="9" fontId="5" fillId="6" borderId="1" xfId="2" applyFont="1" applyFill="1" applyBorder="1"/>
    <xf numFmtId="0" fontId="20" fillId="4" borderId="0" xfId="0" applyFont="1" applyFill="1" applyAlignment="1">
      <alignment horizontal="center"/>
    </xf>
    <xf numFmtId="0" fontId="0" fillId="2" borderId="0" xfId="0" applyFill="1" applyBorder="1" applyAlignment="1">
      <alignment horizontal="left" vertical="center"/>
    </xf>
    <xf numFmtId="9" fontId="2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/>
    <xf numFmtId="166" fontId="16" fillId="2" borderId="2" xfId="0" applyNumberFormat="1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0" fontId="19" fillId="6" borderId="2" xfId="0" applyFont="1" applyFill="1" applyBorder="1" applyAlignment="1">
      <alignment vertical="center"/>
    </xf>
    <xf numFmtId="9" fontId="5" fillId="2" borderId="2" xfId="2" applyFont="1" applyFill="1" applyBorder="1" applyProtection="1">
      <protection locked="0"/>
    </xf>
    <xf numFmtId="3" fontId="4" fillId="2" borderId="0" xfId="0" applyNumberFormat="1" applyFont="1" applyFill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164" fontId="21" fillId="2" borderId="0" xfId="1" applyFont="1" applyFill="1" applyProtection="1">
      <protection locked="0"/>
    </xf>
    <xf numFmtId="165" fontId="21" fillId="2" borderId="0" xfId="1" applyNumberFormat="1" applyFont="1" applyFill="1" applyProtection="1">
      <protection locked="0"/>
    </xf>
    <xf numFmtId="3" fontId="16" fillId="0" borderId="2" xfId="1" quotePrefix="1" applyNumberFormat="1" applyFont="1" applyFill="1" applyBorder="1" applyProtection="1">
      <protection locked="0"/>
    </xf>
    <xf numFmtId="3" fontId="16" fillId="0" borderId="2" xfId="1" applyNumberFormat="1" applyFont="1" applyFill="1" applyBorder="1" applyProtection="1">
      <protection locked="0"/>
    </xf>
    <xf numFmtId="3" fontId="16" fillId="2" borderId="2" xfId="1" applyNumberFormat="1" applyFont="1" applyFill="1" applyBorder="1" applyProtection="1">
      <protection locked="0"/>
    </xf>
    <xf numFmtId="164" fontId="2" fillId="2" borderId="0" xfId="1" applyFont="1" applyFill="1" applyBorder="1" applyAlignment="1" applyProtection="1">
      <alignment horizontal="right"/>
      <protection locked="0"/>
    </xf>
    <xf numFmtId="164" fontId="14" fillId="2" borderId="0" xfId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0" fillId="5" borderId="0" xfId="0" applyFill="1" applyProtection="1">
      <protection locked="0"/>
    </xf>
    <xf numFmtId="14" fontId="14" fillId="2" borderId="0" xfId="0" applyNumberFormat="1" applyFont="1" applyFill="1"/>
    <xf numFmtId="0" fontId="14" fillId="2" borderId="0" xfId="0" applyFont="1" applyFill="1"/>
    <xf numFmtId="14" fontId="22" fillId="2" borderId="0" xfId="0" applyNumberFormat="1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17" fillId="3" borderId="2" xfId="0" applyFont="1" applyFill="1" applyBorder="1" applyAlignment="1">
      <alignment vertical="center"/>
    </xf>
    <xf numFmtId="3" fontId="16" fillId="3" borderId="2" xfId="1" applyNumberFormat="1" applyFont="1" applyFill="1" applyBorder="1" applyProtection="1">
      <protection locked="0"/>
    </xf>
    <xf numFmtId="3" fontId="16" fillId="3" borderId="2" xfId="1" applyNumberFormat="1" applyFont="1" applyFill="1" applyBorder="1"/>
    <xf numFmtId="3" fontId="18" fillId="6" borderId="2" xfId="0" applyNumberFormat="1" applyFont="1" applyFill="1" applyBorder="1" applyProtection="1">
      <protection hidden="1"/>
    </xf>
    <xf numFmtId="0" fontId="17" fillId="3" borderId="2" xfId="0" applyFont="1" applyFill="1" applyBorder="1" applyAlignment="1" applyProtection="1">
      <alignment vertical="center"/>
    </xf>
    <xf numFmtId="0" fontId="0" fillId="2" borderId="0" xfId="0" applyFill="1" applyProtection="1">
      <protection locked="0" hidden="1"/>
    </xf>
    <xf numFmtId="165" fontId="2" fillId="2" borderId="0" xfId="1" applyNumberFormat="1" applyFont="1" applyFill="1" applyProtection="1">
      <protection locked="0" hidden="1"/>
    </xf>
    <xf numFmtId="165" fontId="0" fillId="2" borderId="0" xfId="1" applyNumberFormat="1" applyFont="1" applyFill="1" applyProtection="1">
      <protection locked="0" hidden="1"/>
    </xf>
    <xf numFmtId="0" fontId="2" fillId="2" borderId="0" xfId="0" applyFont="1" applyFill="1" applyProtection="1">
      <protection locked="0"/>
    </xf>
    <xf numFmtId="164" fontId="3" fillId="2" borderId="0" xfId="1" applyFont="1" applyFill="1" applyAlignment="1" applyProtection="1">
      <alignment horizontal="center" vertical="top" wrapText="1"/>
      <protection locked="0"/>
    </xf>
    <xf numFmtId="164" fontId="12" fillId="2" borderId="0" xfId="1" applyFont="1" applyFill="1" applyAlignment="1" applyProtection="1">
      <alignment horizontal="left" wrapText="1"/>
      <protection hidden="1"/>
    </xf>
    <xf numFmtId="14" fontId="14" fillId="2" borderId="0" xfId="0" applyNumberFormat="1" applyFont="1" applyFill="1" applyProtection="1"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12330</xdr:colOff>
      <xdr:row>0</xdr:row>
      <xdr:rowOff>36990</xdr:rowOff>
    </xdr:from>
    <xdr:to>
      <xdr:col>1</xdr:col>
      <xdr:colOff>4364854</xdr:colOff>
      <xdr:row>3</xdr:row>
      <xdr:rowOff>42149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146" y="36990"/>
          <a:ext cx="4352524" cy="516858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EXTEMPORANEIDAD</a:t>
          </a:r>
          <a:r>
            <a:rPr lang="es-MX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716810</xdr:colOff>
      <xdr:row>1</xdr:row>
      <xdr:rowOff>10080</xdr:rowOff>
    </xdr:from>
    <xdr:to>
      <xdr:col>1</xdr:col>
      <xdr:colOff>716810</xdr:colOff>
      <xdr:row>3</xdr:row>
      <xdr:rowOff>91653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4451165</xdr:colOff>
      <xdr:row>0</xdr:row>
      <xdr:rowOff>0</xdr:rowOff>
    </xdr:from>
    <xdr:to>
      <xdr:col>1</xdr:col>
      <xdr:colOff>6060831</xdr:colOff>
      <xdr:row>3</xdr:row>
      <xdr:rowOff>58171</xdr:rowOff>
    </xdr:to>
    <xdr:pic>
      <xdr:nvPicPr>
        <xdr:cNvPr id="21" name="Imagen 20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F219BC8B-6170-4159-9DDE-94ECC3ACF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981" y="0"/>
          <a:ext cx="1609666" cy="569870"/>
        </a:xfrm>
        <a:prstGeom prst="rect">
          <a:avLst/>
        </a:prstGeom>
      </xdr:spPr>
    </xdr:pic>
    <xdr:clientData/>
  </xdr:twoCellAnchor>
  <xdr:twoCellAnchor>
    <xdr:from>
      <xdr:col>1</xdr:col>
      <xdr:colOff>12331</xdr:colOff>
      <xdr:row>3</xdr:row>
      <xdr:rowOff>80146</xdr:rowOff>
    </xdr:from>
    <xdr:to>
      <xdr:col>2</xdr:col>
      <xdr:colOff>1245340</xdr:colOff>
      <xdr:row>3</xdr:row>
      <xdr:rowOff>147961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97305E06-FB71-4C4B-9D06-7C7FEE3F5E8F}"/>
            </a:ext>
          </a:extLst>
        </xdr:cNvPr>
        <xdr:cNvSpPr/>
      </xdr:nvSpPr>
      <xdr:spPr>
        <a:xfrm>
          <a:off x="43156" y="591845"/>
          <a:ext cx="7811116" cy="67815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18495</xdr:colOff>
      <xdr:row>20</xdr:row>
      <xdr:rowOff>172622</xdr:rowOff>
    </xdr:from>
    <xdr:to>
      <xdr:col>3</xdr:col>
      <xdr:colOff>6165</xdr:colOff>
      <xdr:row>22</xdr:row>
      <xdr:rowOff>12330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B3362415-7D54-409A-8AFA-D43FD60E1EC1}"/>
            </a:ext>
          </a:extLst>
        </xdr:cNvPr>
        <xdr:cNvSpPr txBox="1"/>
      </xdr:nvSpPr>
      <xdr:spPr>
        <a:xfrm>
          <a:off x="86311" y="3785340"/>
          <a:ext cx="7817281" cy="209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</xdr:col>
      <xdr:colOff>6152719</xdr:colOff>
      <xdr:row>0</xdr:row>
      <xdr:rowOff>36991</xdr:rowOff>
    </xdr:from>
    <xdr:to>
      <xdr:col>3</xdr:col>
      <xdr:colOff>6165</xdr:colOff>
      <xdr:row>3</xdr:row>
      <xdr:rowOff>49322</xdr:rowOff>
    </xdr:to>
    <xdr:grpSp>
      <xdr:nvGrpSpPr>
        <xdr:cNvPr id="27" name="Grupo 2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5C697C29-12E6-48C3-8244-860837F020CA}"/>
            </a:ext>
          </a:extLst>
        </xdr:cNvPr>
        <xdr:cNvGrpSpPr/>
      </xdr:nvGrpSpPr>
      <xdr:grpSpPr>
        <a:xfrm>
          <a:off x="6251193" y="36991"/>
          <a:ext cx="1562541" cy="511734"/>
          <a:chOff x="8421456" y="1091214"/>
          <a:chExt cx="1683058" cy="524030"/>
        </a:xfrm>
      </xdr:grpSpPr>
      <xdr:sp macro="" textlink="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id="{0A355EB8-1041-4455-8B86-7C1FC4E04C97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5" name="Imagen 24">
            <a:extLst>
              <a:ext uri="{FF2B5EF4-FFF2-40B4-BE49-F238E27FC236}">
                <a16:creationId xmlns:a16="http://schemas.microsoft.com/office/drawing/2014/main" id="{67B5A821-0DB2-4DFE-8579-311505269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CF0C574A-5A11-4A68-B930-89A16569DAE5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59FFBB05-341D-4EF9-80E6-34D0424CD2B5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XFD19913"/>
  <sheetViews>
    <sheetView tabSelected="1" zoomScaleNormal="100" workbookViewId="0">
      <pane ySplit="4" topLeftCell="A5" activePane="bottomLeft" state="frozen"/>
      <selection pane="bottomLeft" activeCell="F12" sqref="F12"/>
    </sheetView>
  </sheetViews>
  <sheetFormatPr baseColWidth="10" defaultColWidth="11.5" defaultRowHeight="11.1" zeroHeight="1" x14ac:dyDescent="0.2"/>
  <cols>
    <col min="1" max="1" width="1.75" style="1" customWidth="1"/>
    <col min="2" max="2" width="115.125" style="1" customWidth="1"/>
    <col min="3" max="3" width="21.875" style="1" customWidth="1"/>
    <col min="4" max="4" width="28.25" style="7" customWidth="1"/>
    <col min="5" max="5" width="20.625" style="4" customWidth="1"/>
    <col min="6" max="6" width="17.375" style="4" customWidth="1"/>
    <col min="7" max="7" width="19" style="4" hidden="1" customWidth="1"/>
    <col min="8" max="8" width="22.5" style="4" hidden="1" customWidth="1"/>
    <col min="9" max="9" width="11.5" style="2" hidden="1" customWidth="1"/>
    <col min="10" max="621" width="0" style="1" hidden="1" customWidth="1"/>
    <col min="622" max="16384" width="11.5" style="1"/>
  </cols>
  <sheetData>
    <row r="1" spans="2:622 16384:16384" ht="14.55" customHeight="1" x14ac:dyDescent="0.2">
      <c r="H1" s="69"/>
      <c r="WW1" s="56" t="s">
        <v>40</v>
      </c>
      <c r="WX1" s="71">
        <v>44941</v>
      </c>
      <c r="XFD1" s="55">
        <v>44449</v>
      </c>
    </row>
    <row r="2" spans="2:622 16384:16384" ht="11.5" customHeight="1" x14ac:dyDescent="0.2">
      <c r="D2" s="70" t="str">
        <f ca="1">IF(B500=1,"&lt;&lt;Descargue la versión más actualizada de esta herramienta","")</f>
        <v/>
      </c>
      <c r="E2" s="70"/>
      <c r="H2" s="69"/>
      <c r="WW2" s="56" t="s">
        <v>40</v>
      </c>
    </row>
    <row r="3" spans="2:622 16384:16384" ht="13.85" x14ac:dyDescent="0.25">
      <c r="B3" s="3"/>
      <c r="C3" s="34"/>
      <c r="D3" s="70"/>
      <c r="E3" s="70"/>
      <c r="F3" s="41"/>
      <c r="G3" s="41"/>
      <c r="H3" s="69"/>
      <c r="WW3" s="56" t="s">
        <v>40</v>
      </c>
    </row>
    <row r="4" spans="2:622 16384:16384" ht="14.3" customHeight="1" x14ac:dyDescent="0.2">
      <c r="C4" s="34"/>
      <c r="D4" s="42"/>
      <c r="E4" s="35"/>
      <c r="F4" s="51"/>
      <c r="G4" s="25"/>
      <c r="H4" s="69"/>
      <c r="WW4" s="56" t="s">
        <v>40</v>
      </c>
    </row>
    <row r="5" spans="2:622 16384:16384" ht="9" customHeight="1" x14ac:dyDescent="0.2">
      <c r="C5" s="36"/>
      <c r="D5" s="43"/>
      <c r="E5" s="44"/>
      <c r="F5" s="6"/>
      <c r="G5" s="5"/>
      <c r="I5" s="4"/>
    </row>
    <row r="6" spans="2:622 16384:16384" ht="15.55" x14ac:dyDescent="0.3">
      <c r="B6" s="28" t="s">
        <v>71</v>
      </c>
      <c r="C6" s="29"/>
      <c r="I6" s="4"/>
    </row>
    <row r="7" spans="2:622 16384:16384" ht="5.55" customHeight="1" x14ac:dyDescent="0.3">
      <c r="B7" s="29"/>
      <c r="C7" s="29"/>
      <c r="E7" s="7"/>
      <c r="I7" s="4"/>
    </row>
    <row r="8" spans="2:622 16384:16384" ht="15.55" x14ac:dyDescent="0.3">
      <c r="B8" s="60" t="s">
        <v>56</v>
      </c>
      <c r="C8" s="37">
        <v>44197</v>
      </c>
      <c r="D8" s="59" t="str">
        <f>IF(C8="","Digite la información","")</f>
        <v/>
      </c>
      <c r="G8" s="6"/>
      <c r="I8" s="4"/>
    </row>
    <row r="9" spans="2:622 16384:16384" ht="15.55" x14ac:dyDescent="0.3">
      <c r="B9" s="60" t="s">
        <v>66</v>
      </c>
      <c r="C9" s="37">
        <v>44564</v>
      </c>
      <c r="D9" s="59" t="str">
        <f t="shared" ref="D9:D16" si="0">IF(C9="","Digite la información","")</f>
        <v/>
      </c>
      <c r="E9" s="45"/>
      <c r="F9" s="45"/>
      <c r="G9" s="45"/>
      <c r="H9" s="45"/>
      <c r="I9" s="19"/>
    </row>
    <row r="10" spans="2:622 16384:16384" ht="15.55" x14ac:dyDescent="0.3">
      <c r="B10" s="60" t="s">
        <v>1</v>
      </c>
      <c r="C10" s="38" t="s">
        <v>2</v>
      </c>
      <c r="D10" s="59" t="str">
        <f t="shared" si="0"/>
        <v/>
      </c>
      <c r="E10" s="47"/>
      <c r="F10" s="46"/>
      <c r="G10" s="6"/>
      <c r="I10" s="4"/>
      <c r="J10" s="7"/>
      <c r="K10" s="7"/>
      <c r="L10" s="7"/>
      <c r="M10" s="7"/>
      <c r="N10" s="7"/>
      <c r="O10" s="7"/>
      <c r="P10" s="7"/>
    </row>
    <row r="11" spans="2:622 16384:16384" ht="15.55" x14ac:dyDescent="0.3">
      <c r="B11" s="60" t="s">
        <v>57</v>
      </c>
      <c r="C11" s="48">
        <v>0</v>
      </c>
      <c r="D11" s="59" t="str">
        <f>IF(C11="","Digite la información o digite cero","")</f>
        <v/>
      </c>
      <c r="E11" s="20"/>
      <c r="G11" s="6"/>
      <c r="I11" s="4"/>
      <c r="J11" s="7"/>
      <c r="K11" s="7"/>
      <c r="L11" s="7"/>
      <c r="M11" s="7"/>
      <c r="N11" s="7"/>
      <c r="O11" s="7"/>
      <c r="P11" s="7"/>
    </row>
    <row r="12" spans="2:622 16384:16384" ht="15.55" x14ac:dyDescent="0.3">
      <c r="B12" s="60" t="s">
        <v>58</v>
      </c>
      <c r="C12" s="49">
        <v>0</v>
      </c>
      <c r="D12" s="59" t="str">
        <f>IF(C12="","Digite la información o digite cero","")</f>
        <v/>
      </c>
      <c r="E12" s="20"/>
      <c r="G12" s="6"/>
      <c r="I12" s="4"/>
      <c r="J12" s="7"/>
      <c r="K12" s="7"/>
      <c r="L12" s="7"/>
      <c r="M12" s="7"/>
      <c r="N12" s="7"/>
      <c r="O12" s="7"/>
      <c r="P12" s="7"/>
    </row>
    <row r="13" spans="2:622 16384:16384" ht="15.55" x14ac:dyDescent="0.3">
      <c r="B13" s="60" t="s">
        <v>59</v>
      </c>
      <c r="C13" s="49">
        <v>0</v>
      </c>
      <c r="D13" s="59" t="str">
        <f>IF(C13="","Digite la información o digite cero","")</f>
        <v/>
      </c>
      <c r="E13" s="20"/>
      <c r="G13" s="6"/>
      <c r="I13" s="4"/>
      <c r="J13" s="7"/>
      <c r="K13" s="7"/>
      <c r="L13" s="7"/>
      <c r="M13" s="7"/>
      <c r="N13" s="7"/>
      <c r="O13" s="7"/>
      <c r="P13" s="7"/>
    </row>
    <row r="14" spans="2:622 16384:16384" ht="15.55" x14ac:dyDescent="0.3">
      <c r="B14" s="60" t="s">
        <v>60</v>
      </c>
      <c r="C14" s="50">
        <v>0</v>
      </c>
      <c r="D14" s="59" t="str">
        <f>IF(C14="","Digite la información o digite cero","")</f>
        <v/>
      </c>
      <c r="E14" s="20"/>
      <c r="G14" s="6"/>
      <c r="I14" s="4"/>
      <c r="J14" s="7"/>
      <c r="K14" s="7"/>
      <c r="L14" s="7"/>
      <c r="M14" s="7"/>
      <c r="N14" s="7"/>
      <c r="O14" s="7"/>
      <c r="P14" s="7"/>
    </row>
    <row r="15" spans="2:622 16384:16384" ht="15.55" x14ac:dyDescent="0.3">
      <c r="B15" s="60" t="s">
        <v>42</v>
      </c>
      <c r="C15" s="61">
        <v>38004</v>
      </c>
      <c r="D15" s="59" t="str">
        <f t="shared" si="0"/>
        <v/>
      </c>
      <c r="E15" s="20"/>
      <c r="G15" s="6"/>
      <c r="I15" s="4"/>
      <c r="J15" s="7"/>
      <c r="K15" s="7"/>
      <c r="L15" s="7"/>
      <c r="M15" s="7"/>
      <c r="N15" s="7"/>
      <c r="O15" s="7"/>
      <c r="P15" s="7"/>
    </row>
    <row r="16" spans="2:622 16384:16384" ht="15.55" x14ac:dyDescent="0.3">
      <c r="B16" s="60" t="s">
        <v>0</v>
      </c>
      <c r="C16" s="61">
        <v>380000</v>
      </c>
      <c r="D16" s="59" t="str">
        <f t="shared" si="0"/>
        <v/>
      </c>
      <c r="E16" s="20"/>
      <c r="G16" s="6"/>
      <c r="I16" s="4"/>
      <c r="J16" s="7"/>
      <c r="K16" s="7"/>
      <c r="L16" s="7"/>
      <c r="M16" s="7"/>
      <c r="N16" s="7"/>
      <c r="O16" s="7"/>
      <c r="P16" s="7"/>
    </row>
    <row r="17" spans="1:16" ht="15.55" x14ac:dyDescent="0.3">
      <c r="B17" s="60" t="s">
        <v>70</v>
      </c>
      <c r="C17" s="62">
        <f>IF(C9-C8&gt;0,ROUNDUP((DAYS360(C8,C9))/30,0),0)</f>
        <v>13</v>
      </c>
      <c r="D17" s="65"/>
      <c r="G17" s="6"/>
      <c r="I17" s="4"/>
      <c r="J17" s="7"/>
      <c r="K17" s="7"/>
      <c r="L17" s="7"/>
      <c r="M17" s="7"/>
      <c r="N17" s="7"/>
      <c r="O17" s="7"/>
      <c r="P17" s="7"/>
    </row>
    <row r="18" spans="1:16" ht="15.55" x14ac:dyDescent="0.3">
      <c r="B18" s="39" t="s">
        <v>64</v>
      </c>
      <c r="C18" s="63">
        <f>ROUND(C93,-3)</f>
        <v>380000</v>
      </c>
      <c r="D18" s="66"/>
      <c r="E18" s="20"/>
      <c r="G18" s="6"/>
      <c r="I18" s="4"/>
      <c r="J18" s="7"/>
      <c r="K18" s="7"/>
      <c r="L18" s="7"/>
      <c r="M18" s="7"/>
      <c r="N18" s="7"/>
      <c r="O18" s="7"/>
      <c r="P18" s="7"/>
    </row>
    <row r="19" spans="1:16" ht="14.55" customHeight="1" x14ac:dyDescent="0.25">
      <c r="B19" s="64" t="s">
        <v>67</v>
      </c>
      <c r="C19" s="40">
        <v>0</v>
      </c>
      <c r="D19" s="65"/>
      <c r="E19" s="20"/>
      <c r="I19" s="4"/>
      <c r="J19" s="7"/>
      <c r="K19" s="7"/>
      <c r="L19" s="7"/>
      <c r="M19" s="7"/>
      <c r="N19" s="7"/>
      <c r="O19" s="7"/>
      <c r="P19" s="7"/>
    </row>
    <row r="20" spans="1:16" ht="14.55" customHeight="1" x14ac:dyDescent="0.3">
      <c r="B20" s="39" t="s">
        <v>65</v>
      </c>
      <c r="C20" s="63">
        <f>MAX(C94:C95)</f>
        <v>380000</v>
      </c>
      <c r="D20" s="67"/>
      <c r="E20" s="20"/>
      <c r="I20" s="4"/>
      <c r="J20" s="7"/>
      <c r="K20" s="7"/>
      <c r="L20" s="7"/>
      <c r="M20" s="7"/>
      <c r="N20" s="7"/>
      <c r="O20" s="7"/>
      <c r="P20" s="7"/>
    </row>
    <row r="21" spans="1:16" ht="14.55" customHeight="1" x14ac:dyDescent="0.25">
      <c r="B21" s="8"/>
      <c r="C21" s="8"/>
      <c r="E21" s="20"/>
      <c r="I21" s="4"/>
      <c r="J21" s="7"/>
      <c r="K21" s="7"/>
      <c r="L21" s="7"/>
      <c r="M21" s="7"/>
      <c r="N21" s="7"/>
      <c r="O21" s="7"/>
      <c r="P21" s="7"/>
    </row>
    <row r="22" spans="1:16" ht="14.55" customHeight="1" x14ac:dyDescent="0.25">
      <c r="B22" s="8"/>
      <c r="C22" s="8"/>
      <c r="E22" s="20"/>
      <c r="I22" s="4"/>
      <c r="J22" s="7"/>
      <c r="K22" s="7"/>
      <c r="L22" s="7"/>
      <c r="M22" s="7"/>
      <c r="N22" s="7"/>
      <c r="O22" s="7"/>
      <c r="P22" s="7"/>
    </row>
    <row r="23" spans="1:16" ht="14.55" customHeight="1" x14ac:dyDescent="0.25">
      <c r="B23" s="8"/>
      <c r="C23" s="8"/>
      <c r="I23" s="4"/>
      <c r="J23" s="7"/>
      <c r="K23" s="7"/>
      <c r="L23" s="7"/>
      <c r="M23" s="7"/>
      <c r="N23" s="7"/>
      <c r="O23" s="7"/>
      <c r="P23" s="7"/>
    </row>
    <row r="24" spans="1:16" s="7" customFormat="1" ht="14.55" customHeight="1" x14ac:dyDescent="0.25">
      <c r="B24" s="68" t="s">
        <v>72</v>
      </c>
      <c r="C24" s="17"/>
      <c r="E24" s="4"/>
      <c r="F24" s="4"/>
      <c r="G24" s="4"/>
      <c r="H24" s="4"/>
      <c r="I24" s="4"/>
    </row>
    <row r="25" spans="1:16" s="7" customFormat="1" ht="14.55" customHeight="1" x14ac:dyDescent="0.25">
      <c r="B25" s="17"/>
      <c r="C25" s="17"/>
      <c r="E25" s="4"/>
      <c r="F25" s="4"/>
      <c r="G25" s="4"/>
      <c r="H25" s="4"/>
      <c r="I25" s="4"/>
    </row>
    <row r="26" spans="1:16" s="10" customFormat="1" ht="12.75" hidden="1" x14ac:dyDescent="0.25">
      <c r="A26" s="26"/>
      <c r="B26" s="31" t="s">
        <v>61</v>
      </c>
      <c r="C26" s="31"/>
      <c r="D26" s="7"/>
      <c r="E26" s="4"/>
      <c r="F26" s="4"/>
      <c r="G26" s="4"/>
      <c r="H26" s="4"/>
      <c r="I26" s="4"/>
      <c r="J26" s="1"/>
      <c r="K26" s="1"/>
    </row>
    <row r="27" spans="1:16" s="10" customFormat="1" ht="12.75" hidden="1" x14ac:dyDescent="0.25">
      <c r="A27" s="26"/>
      <c r="B27" s="9"/>
      <c r="C27" s="9"/>
      <c r="D27" s="7"/>
      <c r="E27" s="4"/>
      <c r="F27" s="4"/>
      <c r="G27" s="4"/>
      <c r="H27" s="4"/>
      <c r="I27" s="2"/>
      <c r="J27" s="1"/>
      <c r="K27" s="1"/>
    </row>
    <row r="28" spans="1:16" s="10" customFormat="1" ht="12.75" hidden="1" x14ac:dyDescent="0.25">
      <c r="A28" s="26"/>
      <c r="B28" s="9" t="s">
        <v>3</v>
      </c>
      <c r="C28" s="9"/>
      <c r="D28" s="7"/>
      <c r="E28" s="4"/>
      <c r="F28" s="4"/>
      <c r="G28" s="4"/>
      <c r="H28" s="4"/>
      <c r="I28" s="2"/>
      <c r="J28" s="1"/>
      <c r="K28" s="1"/>
    </row>
    <row r="29" spans="1:16" s="10" customFormat="1" ht="12.75" hidden="1" x14ac:dyDescent="0.25">
      <c r="A29" s="26"/>
      <c r="B29" s="11" t="s">
        <v>4</v>
      </c>
      <c r="C29" s="9"/>
      <c r="D29" s="7"/>
      <c r="E29" s="4"/>
      <c r="F29" s="4"/>
      <c r="G29" s="4"/>
      <c r="H29" s="4"/>
      <c r="I29" s="2"/>
      <c r="J29" s="1"/>
      <c r="K29" s="1"/>
    </row>
    <row r="30" spans="1:16" s="10" customFormat="1" ht="12.75" hidden="1" x14ac:dyDescent="0.25">
      <c r="A30" s="26"/>
      <c r="B30" s="9" t="s">
        <v>5</v>
      </c>
      <c r="C30" s="12">
        <f>(C11*C101*C17)</f>
        <v>0</v>
      </c>
      <c r="D30" s="7"/>
      <c r="E30" s="4"/>
      <c r="F30" s="4"/>
      <c r="G30" s="4"/>
      <c r="H30" s="4"/>
      <c r="I30" s="2"/>
      <c r="J30" s="1"/>
      <c r="K30" s="1"/>
    </row>
    <row r="31" spans="1:16" s="10" customFormat="1" ht="12.75" hidden="1" x14ac:dyDescent="0.25">
      <c r="A31" s="26"/>
      <c r="B31" s="9" t="s">
        <v>6</v>
      </c>
      <c r="C31" s="12">
        <f>(C11*C102*C17)</f>
        <v>0</v>
      </c>
      <c r="D31" s="7"/>
      <c r="E31" s="4"/>
      <c r="F31" s="4"/>
      <c r="G31" s="4"/>
      <c r="H31" s="4"/>
      <c r="I31" s="2"/>
      <c r="J31" s="1"/>
      <c r="K31" s="1"/>
    </row>
    <row r="32" spans="1:16" s="10" customFormat="1" ht="12.75" hidden="1" x14ac:dyDescent="0.25">
      <c r="A32" s="26"/>
      <c r="B32" s="9" t="s">
        <v>7</v>
      </c>
      <c r="C32" s="12">
        <f>IF(C10="si",C31,C30)</f>
        <v>0</v>
      </c>
      <c r="D32" s="7"/>
      <c r="E32" s="4"/>
      <c r="F32" s="4"/>
      <c r="G32" s="4"/>
      <c r="H32" s="4"/>
      <c r="I32" s="2"/>
      <c r="J32" s="1"/>
      <c r="K32" s="1"/>
    </row>
    <row r="33" spans="1:11" s="10" customFormat="1" ht="12.75" hidden="1" x14ac:dyDescent="0.25">
      <c r="A33" s="26"/>
      <c r="B33" s="9" t="s">
        <v>8</v>
      </c>
      <c r="C33" s="12">
        <f>+C11</f>
        <v>0</v>
      </c>
      <c r="D33" s="7"/>
      <c r="E33" s="4"/>
      <c r="F33" s="4"/>
      <c r="G33" s="4"/>
      <c r="H33" s="4"/>
      <c r="I33" s="2"/>
      <c r="J33" s="1"/>
      <c r="K33" s="1"/>
    </row>
    <row r="34" spans="1:11" s="10" customFormat="1" ht="12.75" hidden="1" x14ac:dyDescent="0.25">
      <c r="A34" s="26"/>
      <c r="B34" s="9" t="s">
        <v>9</v>
      </c>
      <c r="C34" s="12">
        <f>+C11*2</f>
        <v>0</v>
      </c>
      <c r="D34" s="7"/>
      <c r="E34" s="4"/>
      <c r="F34" s="4"/>
      <c r="G34" s="4"/>
      <c r="H34" s="4"/>
      <c r="I34" s="2"/>
      <c r="J34" s="1"/>
      <c r="K34" s="1"/>
    </row>
    <row r="35" spans="1:11" s="10" customFormat="1" ht="12.75" hidden="1" x14ac:dyDescent="0.25">
      <c r="A35" s="26"/>
      <c r="B35" s="9" t="s">
        <v>10</v>
      </c>
      <c r="C35" s="12">
        <f>IF(C10="si",MIN(C32,C34),MIN(C32:C33))</f>
        <v>0</v>
      </c>
      <c r="D35" s="7"/>
      <c r="E35" s="4"/>
      <c r="F35" s="4"/>
      <c r="G35" s="4"/>
      <c r="H35" s="4"/>
      <c r="I35" s="2"/>
      <c r="J35" s="1"/>
      <c r="K35" s="1"/>
    </row>
    <row r="36" spans="1:11" s="10" customFormat="1" ht="12.75" hidden="1" x14ac:dyDescent="0.25">
      <c r="A36" s="26"/>
      <c r="B36" s="9"/>
      <c r="C36" s="9"/>
      <c r="D36" s="7"/>
      <c r="E36" s="4"/>
      <c r="F36" s="4"/>
      <c r="G36" s="4"/>
      <c r="H36" s="4"/>
      <c r="I36" s="2"/>
      <c r="J36" s="1"/>
      <c r="K36" s="1"/>
    </row>
    <row r="37" spans="1:11" s="10" customFormat="1" ht="12.75" hidden="1" x14ac:dyDescent="0.25">
      <c r="A37" s="26"/>
      <c r="B37" s="11" t="s">
        <v>11</v>
      </c>
      <c r="C37" s="12"/>
      <c r="D37" s="7"/>
      <c r="E37" s="4"/>
      <c r="F37" s="4"/>
      <c r="G37" s="4"/>
      <c r="H37" s="4"/>
      <c r="I37" s="2"/>
      <c r="J37" s="1"/>
      <c r="K37" s="1"/>
    </row>
    <row r="38" spans="1:11" s="10" customFormat="1" ht="12.75" hidden="1" x14ac:dyDescent="0.25">
      <c r="A38" s="26"/>
      <c r="B38" s="9" t="s">
        <v>12</v>
      </c>
      <c r="C38" s="12">
        <f>(C12*C103*C17)</f>
        <v>0</v>
      </c>
      <c r="D38" s="7"/>
      <c r="E38" s="4"/>
      <c r="F38" s="4"/>
      <c r="G38" s="4"/>
      <c r="H38" s="4"/>
      <c r="I38" s="2"/>
      <c r="J38" s="1"/>
      <c r="K38" s="1"/>
    </row>
    <row r="39" spans="1:11" s="10" customFormat="1" ht="12.75" hidden="1" x14ac:dyDescent="0.25">
      <c r="A39" s="26"/>
      <c r="B39" s="9" t="s">
        <v>13</v>
      </c>
      <c r="C39" s="12">
        <f>(C12*C104*C17)</f>
        <v>0</v>
      </c>
      <c r="D39" s="7"/>
      <c r="E39" s="4"/>
      <c r="F39" s="4"/>
      <c r="G39" s="4"/>
      <c r="H39" s="4"/>
      <c r="I39" s="2"/>
      <c r="J39" s="1"/>
      <c r="K39" s="1"/>
    </row>
    <row r="40" spans="1:11" s="10" customFormat="1" ht="12.75" hidden="1" x14ac:dyDescent="0.25">
      <c r="A40" s="26"/>
      <c r="B40" s="9"/>
      <c r="C40" s="12"/>
      <c r="D40" s="7"/>
      <c r="E40" s="4"/>
      <c r="F40" s="4"/>
      <c r="G40" s="4"/>
      <c r="H40" s="4"/>
      <c r="I40" s="2"/>
      <c r="J40" s="1"/>
      <c r="K40" s="1"/>
    </row>
    <row r="41" spans="1:11" s="10" customFormat="1" ht="12.75" hidden="1" x14ac:dyDescent="0.25">
      <c r="A41" s="26"/>
      <c r="B41" s="9" t="s">
        <v>14</v>
      </c>
      <c r="C41" s="12">
        <f>+C12*C107</f>
        <v>0</v>
      </c>
      <c r="D41" s="7"/>
      <c r="E41" s="4"/>
      <c r="F41" s="4"/>
      <c r="G41" s="4"/>
      <c r="H41" s="4"/>
      <c r="I41" s="2"/>
      <c r="J41" s="1"/>
      <c r="K41" s="1"/>
    </row>
    <row r="42" spans="1:11" s="10" customFormat="1" ht="12.75" hidden="1" x14ac:dyDescent="0.25">
      <c r="A42" s="26"/>
      <c r="B42" s="9" t="s">
        <v>15</v>
      </c>
      <c r="C42" s="12">
        <f>C109*C15</f>
        <v>95010000</v>
      </c>
      <c r="D42" s="7"/>
      <c r="E42" s="4"/>
      <c r="F42" s="4"/>
      <c r="G42" s="4"/>
      <c r="H42" s="4"/>
      <c r="I42" s="2"/>
      <c r="J42" s="1"/>
      <c r="K42" s="1"/>
    </row>
    <row r="43" spans="1:11" s="10" customFormat="1" ht="12.75" hidden="1" x14ac:dyDescent="0.25">
      <c r="A43" s="26"/>
      <c r="B43" s="9" t="s">
        <v>16</v>
      </c>
      <c r="C43" s="12">
        <f>+C13*2</f>
        <v>0</v>
      </c>
      <c r="D43" s="7"/>
      <c r="E43" s="4"/>
      <c r="F43" s="4"/>
      <c r="G43" s="4"/>
      <c r="H43" s="4"/>
      <c r="I43" s="2"/>
      <c r="J43" s="1"/>
      <c r="K43" s="1"/>
    </row>
    <row r="44" spans="1:11" s="10" customFormat="1" ht="12.75" hidden="1" x14ac:dyDescent="0.25">
      <c r="A44" s="26"/>
      <c r="B44" s="9" t="s">
        <v>17</v>
      </c>
      <c r="C44" s="13">
        <f>IF(C43&gt;0,MIN(C41:C43),MIN(C41:C42))</f>
        <v>0</v>
      </c>
      <c r="D44" s="7"/>
      <c r="E44" s="4"/>
      <c r="F44" s="4"/>
      <c r="G44" s="4"/>
      <c r="H44" s="4"/>
      <c r="I44" s="2"/>
      <c r="J44" s="1"/>
      <c r="K44" s="1"/>
    </row>
    <row r="45" spans="1:11" s="10" customFormat="1" hidden="1" x14ac:dyDescent="0.2">
      <c r="A45" s="26"/>
      <c r="D45" s="7"/>
      <c r="E45" s="4"/>
      <c r="F45" s="4"/>
      <c r="G45" s="4"/>
      <c r="H45" s="4"/>
      <c r="I45" s="2"/>
      <c r="J45" s="1"/>
      <c r="K45" s="1"/>
    </row>
    <row r="46" spans="1:11" s="10" customFormat="1" ht="12.75" hidden="1" x14ac:dyDescent="0.25">
      <c r="A46" s="26"/>
      <c r="B46" s="9"/>
      <c r="C46" s="12"/>
      <c r="D46" s="7"/>
      <c r="E46" s="4"/>
      <c r="F46" s="4"/>
      <c r="G46" s="4"/>
      <c r="H46" s="4"/>
      <c r="I46" s="2"/>
      <c r="J46" s="1"/>
      <c r="K46" s="1"/>
    </row>
    <row r="47" spans="1:11" s="10" customFormat="1" ht="12.75" hidden="1" x14ac:dyDescent="0.25">
      <c r="A47" s="26"/>
      <c r="B47" s="9" t="s">
        <v>18</v>
      </c>
      <c r="C47" s="12">
        <f>+C12*C108</f>
        <v>0</v>
      </c>
      <c r="D47" s="7"/>
      <c r="E47" s="4"/>
      <c r="F47" s="4"/>
      <c r="G47" s="4"/>
      <c r="H47" s="4"/>
      <c r="I47" s="2"/>
      <c r="J47" s="1"/>
      <c r="K47" s="1"/>
    </row>
    <row r="48" spans="1:11" s="10" customFormat="1" ht="12.75" hidden="1" x14ac:dyDescent="0.25">
      <c r="A48" s="26"/>
      <c r="B48" s="9" t="s">
        <v>19</v>
      </c>
      <c r="C48" s="12">
        <f>C110*C15</f>
        <v>190020000</v>
      </c>
      <c r="D48" s="7"/>
      <c r="E48" s="4"/>
      <c r="F48" s="4"/>
      <c r="G48" s="4"/>
      <c r="H48" s="4"/>
      <c r="I48" s="2"/>
      <c r="J48" s="1"/>
      <c r="K48" s="1"/>
    </row>
    <row r="49" spans="1:11" s="10" customFormat="1" ht="12.75" hidden="1" x14ac:dyDescent="0.25">
      <c r="A49" s="26"/>
      <c r="B49" s="9" t="s">
        <v>20</v>
      </c>
      <c r="C49" s="12">
        <f>+C13*4</f>
        <v>0</v>
      </c>
      <c r="D49" s="7"/>
      <c r="E49" s="4"/>
      <c r="F49" s="4"/>
      <c r="G49" s="4"/>
      <c r="H49" s="4"/>
      <c r="I49" s="2"/>
      <c r="J49" s="1"/>
      <c r="K49" s="1"/>
    </row>
    <row r="50" spans="1:11" s="10" customFormat="1" ht="12.75" hidden="1" x14ac:dyDescent="0.25">
      <c r="A50" s="26"/>
      <c r="B50" s="9" t="s">
        <v>17</v>
      </c>
      <c r="C50" s="13">
        <f>IF(C49&gt;0,MIN(C47:C49),MIN(C47:C48))</f>
        <v>0</v>
      </c>
      <c r="D50" s="7"/>
      <c r="E50" s="4"/>
      <c r="F50" s="4"/>
      <c r="G50" s="4"/>
      <c r="H50" s="4"/>
      <c r="I50" s="2"/>
      <c r="J50" s="1"/>
      <c r="K50" s="1"/>
    </row>
    <row r="51" spans="1:11" s="10" customFormat="1" hidden="1" x14ac:dyDescent="0.2">
      <c r="A51" s="26"/>
      <c r="D51" s="7"/>
      <c r="E51" s="4"/>
      <c r="F51" s="4"/>
      <c r="G51" s="4"/>
      <c r="H51" s="4"/>
      <c r="I51" s="2"/>
      <c r="J51" s="1"/>
      <c r="K51" s="1"/>
    </row>
    <row r="52" spans="1:11" s="10" customFormat="1" hidden="1" x14ac:dyDescent="0.2">
      <c r="A52" s="26"/>
      <c r="D52" s="7"/>
      <c r="E52" s="4"/>
      <c r="F52" s="4"/>
      <c r="G52" s="4"/>
      <c r="H52" s="4"/>
      <c r="I52" s="2"/>
      <c r="J52" s="1"/>
      <c r="K52" s="1"/>
    </row>
    <row r="53" spans="1:11" s="10" customFormat="1" ht="12.75" hidden="1" x14ac:dyDescent="0.25">
      <c r="A53" s="26"/>
      <c r="B53" s="9" t="s">
        <v>21</v>
      </c>
      <c r="C53" s="12">
        <f>IF(C10="no",C38,0)</f>
        <v>0</v>
      </c>
      <c r="D53" s="7"/>
      <c r="E53" s="4"/>
      <c r="F53" s="4"/>
      <c r="G53" s="4"/>
      <c r="H53" s="4"/>
      <c r="I53" s="2"/>
      <c r="J53" s="1"/>
      <c r="K53" s="1"/>
    </row>
    <row r="54" spans="1:11" s="10" customFormat="1" ht="12.75" hidden="1" x14ac:dyDescent="0.25">
      <c r="A54" s="26"/>
      <c r="B54" s="9" t="s">
        <v>22</v>
      </c>
      <c r="C54" s="12">
        <f>IF(C53&gt;C44,C44,C53)</f>
        <v>0</v>
      </c>
      <c r="D54" s="7"/>
      <c r="E54" s="4"/>
      <c r="F54" s="4"/>
      <c r="G54" s="4"/>
      <c r="H54" s="4"/>
      <c r="I54" s="2"/>
      <c r="J54" s="1"/>
      <c r="K54" s="1"/>
    </row>
    <row r="55" spans="1:11" s="10" customFormat="1" ht="12.75" hidden="1" x14ac:dyDescent="0.25">
      <c r="A55" s="26"/>
      <c r="B55" s="9"/>
      <c r="D55" s="7"/>
      <c r="E55" s="4"/>
      <c r="F55" s="4"/>
      <c r="G55" s="4"/>
      <c r="H55" s="4"/>
      <c r="I55" s="2"/>
      <c r="J55" s="1"/>
      <c r="K55" s="1"/>
    </row>
    <row r="56" spans="1:11" s="10" customFormat="1" ht="12.75" hidden="1" x14ac:dyDescent="0.25">
      <c r="A56" s="26"/>
      <c r="B56" s="9" t="s">
        <v>23</v>
      </c>
      <c r="C56" s="12">
        <f>IF(C10="si",C39,0)</f>
        <v>0</v>
      </c>
      <c r="D56" s="7"/>
      <c r="E56" s="4"/>
      <c r="F56" s="4"/>
      <c r="G56" s="4"/>
      <c r="H56" s="4"/>
      <c r="I56" s="2"/>
      <c r="J56" s="1"/>
      <c r="K56" s="1"/>
    </row>
    <row r="57" spans="1:11" s="10" customFormat="1" ht="12.75" hidden="1" x14ac:dyDescent="0.25">
      <c r="A57" s="26"/>
      <c r="B57" s="9" t="s">
        <v>24</v>
      </c>
      <c r="C57" s="12">
        <f>IF(C56&gt;C50,C50,C56)</f>
        <v>0</v>
      </c>
      <c r="D57" s="7"/>
      <c r="E57" s="4"/>
      <c r="F57" s="4"/>
      <c r="G57" s="4"/>
      <c r="H57" s="4"/>
      <c r="I57" s="2"/>
      <c r="J57" s="1"/>
      <c r="K57" s="1"/>
    </row>
    <row r="58" spans="1:11" s="10" customFormat="1" ht="12.75" hidden="1" x14ac:dyDescent="0.25">
      <c r="A58" s="26"/>
      <c r="B58" s="9"/>
      <c r="C58" s="12"/>
      <c r="D58" s="7"/>
      <c r="E58" s="4"/>
      <c r="F58" s="4"/>
      <c r="G58" s="4"/>
      <c r="H58" s="4"/>
      <c r="I58" s="2"/>
      <c r="J58" s="1"/>
      <c r="K58" s="1"/>
    </row>
    <row r="59" spans="1:11" s="10" customFormat="1" ht="12.75" hidden="1" x14ac:dyDescent="0.25">
      <c r="A59" s="26"/>
      <c r="B59" s="9" t="s">
        <v>25</v>
      </c>
      <c r="C59" s="12">
        <f>IF(C54&gt;C57,C54,C57)</f>
        <v>0</v>
      </c>
      <c r="D59" s="7"/>
      <c r="E59" s="4"/>
      <c r="F59" s="4"/>
      <c r="G59" s="4"/>
      <c r="H59" s="4"/>
      <c r="I59" s="2"/>
      <c r="J59" s="1"/>
      <c r="K59" s="1"/>
    </row>
    <row r="60" spans="1:11" s="10" customFormat="1" ht="12.75" hidden="1" x14ac:dyDescent="0.25">
      <c r="A60" s="26"/>
      <c r="B60" s="9"/>
      <c r="C60" s="12"/>
      <c r="D60" s="7"/>
      <c r="E60" s="4"/>
      <c r="F60" s="4"/>
      <c r="G60" s="4"/>
      <c r="H60" s="4"/>
      <c r="I60" s="2"/>
      <c r="J60" s="1"/>
      <c r="K60" s="1"/>
    </row>
    <row r="61" spans="1:11" s="10" customFormat="1" ht="12.75" hidden="1" x14ac:dyDescent="0.25">
      <c r="A61" s="26"/>
      <c r="B61" s="11" t="s">
        <v>26</v>
      </c>
      <c r="C61" s="12"/>
      <c r="D61" s="7"/>
      <c r="E61" s="4"/>
      <c r="F61" s="4"/>
      <c r="G61" s="4"/>
      <c r="H61" s="4"/>
      <c r="I61" s="2"/>
      <c r="J61" s="1"/>
      <c r="K61" s="1"/>
    </row>
    <row r="62" spans="1:11" s="10" customFormat="1" ht="12.75" hidden="1" x14ac:dyDescent="0.25">
      <c r="A62" s="26"/>
      <c r="B62" s="9" t="s">
        <v>27</v>
      </c>
      <c r="C62" s="12">
        <f>($C$14*C105*$C$17)</f>
        <v>0</v>
      </c>
      <c r="D62" s="7"/>
      <c r="E62" s="4"/>
      <c r="F62" s="4"/>
      <c r="G62" s="4"/>
      <c r="H62" s="4"/>
      <c r="I62" s="2"/>
      <c r="J62" s="1"/>
      <c r="K62" s="1"/>
    </row>
    <row r="63" spans="1:11" s="10" customFormat="1" ht="12.75" hidden="1" x14ac:dyDescent="0.25">
      <c r="A63" s="26"/>
      <c r="B63" s="9" t="s">
        <v>28</v>
      </c>
      <c r="C63" s="12">
        <f>($C$14*C106*$C$17)</f>
        <v>0</v>
      </c>
      <c r="D63" s="7"/>
      <c r="E63" s="4"/>
      <c r="F63" s="4"/>
      <c r="G63" s="4"/>
      <c r="H63" s="4"/>
      <c r="I63" s="2"/>
      <c r="J63" s="1"/>
      <c r="K63" s="1"/>
    </row>
    <row r="64" spans="1:11" s="10" customFormat="1" ht="12.75" hidden="1" x14ac:dyDescent="0.25">
      <c r="A64" s="26"/>
      <c r="B64" s="9"/>
      <c r="C64" s="12"/>
      <c r="D64" s="7"/>
      <c r="E64" s="4"/>
      <c r="F64" s="4"/>
      <c r="G64" s="4"/>
      <c r="H64" s="4"/>
      <c r="I64" s="2"/>
      <c r="J64" s="1"/>
      <c r="K64" s="1"/>
    </row>
    <row r="65" spans="1:11" s="10" customFormat="1" ht="12.75" hidden="1" x14ac:dyDescent="0.25">
      <c r="A65" s="26"/>
      <c r="B65" s="9" t="s">
        <v>29</v>
      </c>
      <c r="C65" s="12">
        <f>+C14*10%</f>
        <v>0</v>
      </c>
      <c r="D65" s="7"/>
      <c r="E65" s="4"/>
      <c r="F65" s="4"/>
      <c r="G65" s="4"/>
      <c r="H65" s="4"/>
      <c r="I65" s="2"/>
      <c r="J65" s="1"/>
      <c r="K65" s="1"/>
    </row>
    <row r="66" spans="1:11" s="10" customFormat="1" ht="12.75" hidden="1" x14ac:dyDescent="0.25">
      <c r="A66" s="26"/>
      <c r="B66" s="9" t="s">
        <v>15</v>
      </c>
      <c r="C66" s="12">
        <f>C109*C15</f>
        <v>95010000</v>
      </c>
      <c r="D66" s="7"/>
      <c r="E66" s="4"/>
      <c r="F66" s="4"/>
      <c r="G66" s="4"/>
      <c r="H66" s="4"/>
      <c r="I66" s="2"/>
      <c r="J66" s="1"/>
      <c r="K66" s="1"/>
    </row>
    <row r="67" spans="1:11" s="10" customFormat="1" ht="12.75" hidden="1" x14ac:dyDescent="0.25">
      <c r="A67" s="26"/>
      <c r="B67" s="9" t="s">
        <v>16</v>
      </c>
      <c r="C67" s="12">
        <f>+C13*2</f>
        <v>0</v>
      </c>
      <c r="D67" s="7"/>
      <c r="E67" s="4"/>
      <c r="F67" s="4"/>
      <c r="G67" s="4"/>
      <c r="H67" s="4"/>
      <c r="I67" s="2"/>
      <c r="J67" s="1"/>
      <c r="K67" s="1"/>
    </row>
    <row r="68" spans="1:11" s="10" customFormat="1" ht="12.75" hidden="1" x14ac:dyDescent="0.25">
      <c r="A68" s="26"/>
      <c r="B68" s="9" t="s">
        <v>17</v>
      </c>
      <c r="C68" s="13">
        <f>IF(C67&gt;0,MIN(C65:C67),MIN(C65:C66))</f>
        <v>0</v>
      </c>
      <c r="D68" s="7"/>
      <c r="E68" s="4"/>
      <c r="F68" s="4"/>
      <c r="G68" s="4"/>
      <c r="H68" s="4"/>
      <c r="I68" s="2"/>
      <c r="J68" s="1"/>
      <c r="K68" s="1"/>
    </row>
    <row r="69" spans="1:11" s="10" customFormat="1" hidden="1" x14ac:dyDescent="0.2">
      <c r="A69" s="26"/>
      <c r="D69" s="7"/>
      <c r="E69" s="4"/>
      <c r="F69" s="4"/>
      <c r="G69" s="4"/>
      <c r="H69" s="4"/>
      <c r="I69" s="2"/>
      <c r="J69" s="1"/>
      <c r="K69" s="1"/>
    </row>
    <row r="70" spans="1:11" s="10" customFormat="1" ht="12.75" hidden="1" x14ac:dyDescent="0.25">
      <c r="A70" s="26"/>
      <c r="B70" s="9"/>
      <c r="C70" s="12"/>
      <c r="D70" s="7"/>
      <c r="E70" s="4"/>
      <c r="F70" s="4"/>
      <c r="G70" s="4"/>
      <c r="H70" s="4"/>
      <c r="I70" s="2"/>
      <c r="J70" s="1"/>
      <c r="K70" s="1"/>
    </row>
    <row r="71" spans="1:11" s="10" customFormat="1" ht="12.75" hidden="1" x14ac:dyDescent="0.25">
      <c r="A71" s="26"/>
      <c r="B71" s="9" t="s">
        <v>30</v>
      </c>
      <c r="C71" s="12">
        <f>+C14*0.2</f>
        <v>0</v>
      </c>
      <c r="D71" s="7"/>
      <c r="E71" s="4"/>
      <c r="F71" s="4"/>
      <c r="G71" s="4"/>
      <c r="H71" s="4"/>
      <c r="I71" s="2"/>
      <c r="J71" s="1"/>
      <c r="K71" s="1"/>
    </row>
    <row r="72" spans="1:11" s="10" customFormat="1" ht="12.75" hidden="1" x14ac:dyDescent="0.25">
      <c r="A72" s="26"/>
      <c r="B72" s="9" t="s">
        <v>19</v>
      </c>
      <c r="C72" s="12">
        <f>C110*C15</f>
        <v>190020000</v>
      </c>
      <c r="D72" s="7"/>
      <c r="E72" s="4"/>
      <c r="F72" s="4"/>
      <c r="G72" s="4"/>
      <c r="H72" s="4"/>
      <c r="I72" s="2"/>
      <c r="J72" s="1"/>
      <c r="K72" s="1"/>
    </row>
    <row r="73" spans="1:11" s="10" customFormat="1" ht="12.75" hidden="1" x14ac:dyDescent="0.25">
      <c r="A73" s="26"/>
      <c r="B73" s="9" t="s">
        <v>20</v>
      </c>
      <c r="C73" s="12">
        <f>+C13*4</f>
        <v>0</v>
      </c>
      <c r="D73" s="7"/>
      <c r="E73" s="4"/>
      <c r="F73" s="4"/>
      <c r="G73" s="4"/>
      <c r="H73" s="4"/>
      <c r="I73" s="2"/>
      <c r="J73" s="1"/>
      <c r="K73" s="1"/>
    </row>
    <row r="74" spans="1:11" s="10" customFormat="1" ht="12.75" hidden="1" x14ac:dyDescent="0.25">
      <c r="A74" s="26"/>
      <c r="B74" s="9" t="s">
        <v>17</v>
      </c>
      <c r="C74" s="13">
        <f>IF(C73&gt;0,MIN(C71:C73),MIN(C71:C72))</f>
        <v>0</v>
      </c>
      <c r="D74" s="7"/>
      <c r="E74" s="4"/>
      <c r="F74" s="4"/>
      <c r="G74" s="4"/>
      <c r="H74" s="4"/>
      <c r="I74" s="2"/>
      <c r="J74" s="1"/>
      <c r="K74" s="1"/>
    </row>
    <row r="75" spans="1:11" s="10" customFormat="1" hidden="1" x14ac:dyDescent="0.2">
      <c r="A75" s="26"/>
      <c r="D75" s="7"/>
      <c r="E75" s="4"/>
      <c r="F75" s="4"/>
      <c r="G75" s="4"/>
      <c r="H75" s="4"/>
      <c r="I75" s="2"/>
      <c r="J75" s="1"/>
      <c r="K75" s="1"/>
    </row>
    <row r="76" spans="1:11" s="10" customFormat="1" hidden="1" x14ac:dyDescent="0.2">
      <c r="A76" s="26"/>
      <c r="D76" s="7"/>
      <c r="E76" s="4"/>
      <c r="F76" s="4"/>
      <c r="G76" s="4"/>
      <c r="H76" s="4"/>
      <c r="I76" s="2"/>
      <c r="J76" s="1"/>
      <c r="K76" s="1"/>
    </row>
    <row r="77" spans="1:11" s="10" customFormat="1" ht="12.75" hidden="1" x14ac:dyDescent="0.25">
      <c r="A77" s="26"/>
      <c r="B77" s="9" t="s">
        <v>21</v>
      </c>
      <c r="C77" s="12">
        <f>IF(C10="no",C62,0)</f>
        <v>0</v>
      </c>
      <c r="D77" s="7"/>
      <c r="E77" s="4"/>
      <c r="F77" s="4"/>
      <c r="G77" s="4"/>
      <c r="H77" s="4"/>
      <c r="I77" s="2"/>
      <c r="J77" s="1"/>
      <c r="K77" s="1"/>
    </row>
    <row r="78" spans="1:11" s="10" customFormat="1" ht="12.75" hidden="1" x14ac:dyDescent="0.25">
      <c r="A78" s="26"/>
      <c r="B78" s="9" t="s">
        <v>22</v>
      </c>
      <c r="C78" s="12">
        <f>IF(C77&gt;C68,C68,C77)</f>
        <v>0</v>
      </c>
      <c r="D78" s="7"/>
      <c r="E78" s="4"/>
      <c r="F78" s="4"/>
      <c r="G78" s="4"/>
      <c r="H78" s="4"/>
      <c r="I78" s="2"/>
      <c r="J78" s="1"/>
      <c r="K78" s="1"/>
    </row>
    <row r="79" spans="1:11" s="10" customFormat="1" ht="12.75" hidden="1" x14ac:dyDescent="0.25">
      <c r="A79" s="26"/>
      <c r="B79" s="9"/>
      <c r="D79" s="7"/>
      <c r="E79" s="4"/>
      <c r="F79" s="4"/>
      <c r="G79" s="4"/>
      <c r="H79" s="4"/>
      <c r="I79" s="2"/>
      <c r="J79" s="1"/>
      <c r="K79" s="1"/>
    </row>
    <row r="80" spans="1:11" s="10" customFormat="1" ht="12.75" hidden="1" x14ac:dyDescent="0.25">
      <c r="A80" s="26"/>
      <c r="B80" s="9" t="s">
        <v>23</v>
      </c>
      <c r="C80" s="12">
        <f>IF(C10="si",C63,0)</f>
        <v>0</v>
      </c>
      <c r="D80" s="7"/>
      <c r="E80" s="4"/>
      <c r="F80" s="4"/>
      <c r="G80" s="4"/>
      <c r="H80" s="4"/>
      <c r="I80" s="2"/>
      <c r="J80" s="1"/>
      <c r="K80" s="1"/>
    </row>
    <row r="81" spans="1:11" s="10" customFormat="1" ht="12.75" hidden="1" x14ac:dyDescent="0.25">
      <c r="A81" s="26"/>
      <c r="B81" s="9" t="s">
        <v>24</v>
      </c>
      <c r="C81" s="12">
        <f>IF(C80&gt;C74,C74,C80)</f>
        <v>0</v>
      </c>
      <c r="D81" s="7"/>
      <c r="E81" s="4"/>
      <c r="F81" s="4"/>
      <c r="G81" s="4"/>
      <c r="H81" s="4"/>
      <c r="I81" s="2"/>
      <c r="J81" s="1"/>
      <c r="K81" s="1"/>
    </row>
    <row r="82" spans="1:11" s="10" customFormat="1" ht="12.75" hidden="1" x14ac:dyDescent="0.25">
      <c r="A82" s="26"/>
      <c r="B82" s="9"/>
      <c r="C82" s="12"/>
      <c r="D82" s="7"/>
      <c r="E82" s="4"/>
      <c r="F82" s="4"/>
      <c r="G82" s="4"/>
      <c r="H82" s="4"/>
      <c r="I82" s="2"/>
      <c r="J82" s="1"/>
      <c r="K82" s="1"/>
    </row>
    <row r="83" spans="1:11" s="10" customFormat="1" ht="12.75" hidden="1" x14ac:dyDescent="0.25">
      <c r="A83" s="26"/>
      <c r="B83" s="9" t="s">
        <v>31</v>
      </c>
      <c r="C83" s="12">
        <f>IF(C78&gt;C81,C78,C81)</f>
        <v>0</v>
      </c>
      <c r="D83" s="7"/>
      <c r="E83" s="4"/>
      <c r="F83" s="4"/>
      <c r="G83" s="4"/>
      <c r="H83" s="4"/>
      <c r="I83" s="2"/>
      <c r="J83" s="1"/>
      <c r="K83" s="1"/>
    </row>
    <row r="84" spans="1:11" s="10" customFormat="1" hidden="1" x14ac:dyDescent="0.2">
      <c r="A84" s="26"/>
      <c r="D84" s="7"/>
      <c r="E84" s="4"/>
      <c r="F84" s="4"/>
      <c r="G84" s="4"/>
      <c r="H84" s="4"/>
      <c r="I84" s="2"/>
      <c r="J84" s="1"/>
      <c r="K84" s="1"/>
    </row>
    <row r="85" spans="1:11" s="10" customFormat="1" hidden="1" x14ac:dyDescent="0.2">
      <c r="A85" s="26"/>
      <c r="D85" s="7"/>
      <c r="E85" s="4"/>
      <c r="F85" s="4"/>
      <c r="G85" s="4"/>
      <c r="H85" s="4"/>
      <c r="I85" s="2"/>
      <c r="J85" s="1"/>
      <c r="K85" s="1"/>
    </row>
    <row r="86" spans="1:11" s="10" customFormat="1" ht="12.75" hidden="1" x14ac:dyDescent="0.25">
      <c r="A86" s="26"/>
      <c r="B86" s="33" t="s">
        <v>32</v>
      </c>
      <c r="C86" s="14"/>
      <c r="D86" s="7"/>
      <c r="E86" s="4"/>
      <c r="F86" s="4"/>
      <c r="G86" s="4"/>
      <c r="H86" s="4"/>
      <c r="I86" s="2"/>
      <c r="J86" s="1"/>
      <c r="K86" s="1"/>
    </row>
    <row r="87" spans="1:11" s="10" customFormat="1" ht="12.75" hidden="1" x14ac:dyDescent="0.25">
      <c r="A87" s="26"/>
      <c r="B87" s="9" t="s">
        <v>33</v>
      </c>
      <c r="C87" s="12">
        <f>+C16</f>
        <v>380000</v>
      </c>
      <c r="D87" s="7"/>
      <c r="E87" s="4"/>
      <c r="F87" s="4"/>
      <c r="G87" s="4"/>
      <c r="H87" s="4"/>
      <c r="I87" s="2"/>
      <c r="J87" s="1"/>
      <c r="K87" s="1"/>
    </row>
    <row r="88" spans="1:11" s="10" customFormat="1" ht="12.75" hidden="1" x14ac:dyDescent="0.25">
      <c r="A88" s="26"/>
      <c r="B88" s="9" t="s">
        <v>34</v>
      </c>
      <c r="C88" s="12">
        <f>IF(C11&gt;0,C35,0)</f>
        <v>0</v>
      </c>
      <c r="D88" s="7"/>
      <c r="E88" s="4"/>
      <c r="F88" s="4"/>
      <c r="G88" s="4"/>
      <c r="H88" s="4"/>
      <c r="I88" s="2"/>
      <c r="J88" s="1"/>
      <c r="K88" s="1"/>
    </row>
    <row r="89" spans="1:11" s="10" customFormat="1" ht="12.75" hidden="1" x14ac:dyDescent="0.25">
      <c r="A89" s="26"/>
      <c r="B89" s="9" t="s">
        <v>35</v>
      </c>
      <c r="C89" s="12">
        <f>IF(C11=0,C59,0)</f>
        <v>0</v>
      </c>
      <c r="D89" s="7"/>
      <c r="E89" s="4"/>
      <c r="F89" s="4"/>
      <c r="G89" s="4"/>
      <c r="H89" s="4"/>
      <c r="I89" s="2"/>
      <c r="J89" s="1"/>
      <c r="K89" s="1"/>
    </row>
    <row r="90" spans="1:11" s="10" customFormat="1" ht="12.75" hidden="1" x14ac:dyDescent="0.25">
      <c r="A90" s="26"/>
      <c r="B90" s="9" t="s">
        <v>36</v>
      </c>
      <c r="C90" s="12">
        <f>IF(AND(C11=0,AND(C12=0)),C83,0)</f>
        <v>0</v>
      </c>
      <c r="D90" s="7"/>
      <c r="E90" s="4"/>
      <c r="F90" s="4"/>
      <c r="G90" s="4"/>
      <c r="H90" s="4"/>
      <c r="I90" s="2"/>
      <c r="J90" s="1"/>
      <c r="K90" s="1"/>
    </row>
    <row r="91" spans="1:11" s="10" customFormat="1" ht="12.75" hidden="1" x14ac:dyDescent="0.25">
      <c r="A91" s="26"/>
      <c r="B91" s="11" t="s">
        <v>37</v>
      </c>
      <c r="C91" s="15">
        <f>MAX(C88:C90)</f>
        <v>0</v>
      </c>
      <c r="D91" s="7"/>
      <c r="E91" s="4"/>
      <c r="F91" s="4"/>
      <c r="G91" s="4"/>
      <c r="H91" s="4"/>
      <c r="I91" s="2"/>
      <c r="J91" s="1"/>
      <c r="K91" s="1"/>
    </row>
    <row r="92" spans="1:11" s="10" customFormat="1" ht="12.75" hidden="1" x14ac:dyDescent="0.25">
      <c r="A92" s="26"/>
      <c r="B92" s="11" t="s">
        <v>38</v>
      </c>
      <c r="C92" s="15">
        <f>IF(C91&gt;C87,C91,C87)</f>
        <v>380000</v>
      </c>
      <c r="D92" s="7"/>
      <c r="E92" s="4"/>
      <c r="F92" s="4"/>
      <c r="G92" s="4"/>
      <c r="H92" s="4"/>
      <c r="I92" s="2"/>
      <c r="J92" s="1"/>
      <c r="K92" s="1"/>
    </row>
    <row r="93" spans="1:11" s="10" customFormat="1" ht="12.75" hidden="1" x14ac:dyDescent="0.25">
      <c r="A93" s="26"/>
      <c r="B93" s="11" t="s">
        <v>39</v>
      </c>
      <c r="C93" s="15">
        <f>IF(C17=0,0,C92)</f>
        <v>380000</v>
      </c>
      <c r="D93" s="7"/>
      <c r="E93" s="4"/>
      <c r="F93" s="4"/>
      <c r="G93" s="4"/>
      <c r="H93" s="4"/>
      <c r="I93" s="2"/>
      <c r="J93" s="1"/>
      <c r="K93" s="1"/>
    </row>
    <row r="94" spans="1:11" s="10" customFormat="1" ht="12.75" hidden="1" x14ac:dyDescent="0.25">
      <c r="A94" s="26"/>
      <c r="B94" s="11" t="s">
        <v>33</v>
      </c>
      <c r="C94" s="15">
        <f>+C16</f>
        <v>380000</v>
      </c>
      <c r="D94" s="7"/>
      <c r="E94" s="4"/>
      <c r="F94" s="4"/>
      <c r="G94" s="4"/>
      <c r="H94" s="4"/>
      <c r="I94" s="2"/>
      <c r="J94" s="1"/>
      <c r="K94" s="1"/>
    </row>
    <row r="95" spans="1:11" s="10" customFormat="1" ht="12.75" hidden="1" x14ac:dyDescent="0.25">
      <c r="A95" s="26"/>
      <c r="B95" s="11" t="s">
        <v>69</v>
      </c>
      <c r="C95" s="15">
        <f>IF(C19=0%,C93,C93*C19)</f>
        <v>380000</v>
      </c>
      <c r="D95" s="7"/>
      <c r="E95" s="4"/>
      <c r="F95" s="4"/>
      <c r="G95" s="4"/>
      <c r="H95" s="4"/>
      <c r="I95" s="2"/>
      <c r="J95" s="1"/>
      <c r="K95" s="1"/>
    </row>
    <row r="96" spans="1:11" s="10" customFormat="1" ht="12.75" hidden="1" x14ac:dyDescent="0.25">
      <c r="A96" s="26"/>
      <c r="B96" s="11"/>
      <c r="C96" s="15"/>
      <c r="D96" s="7"/>
      <c r="E96" s="4"/>
      <c r="F96" s="4"/>
      <c r="G96" s="4"/>
      <c r="H96" s="4"/>
      <c r="I96" s="2"/>
      <c r="J96" s="1"/>
      <c r="K96" s="1"/>
    </row>
    <row r="97" spans="1:10" ht="12.75" hidden="1" x14ac:dyDescent="0.25">
      <c r="A97" s="26"/>
      <c r="B97" s="17"/>
      <c r="C97" s="18"/>
      <c r="I97" s="4"/>
      <c r="J97" s="7"/>
    </row>
    <row r="98" spans="1:10" ht="12.75" hidden="1" x14ac:dyDescent="0.25">
      <c r="A98" s="26"/>
      <c r="B98" s="17"/>
      <c r="C98" s="18"/>
      <c r="I98" s="4"/>
      <c r="J98" s="7"/>
    </row>
    <row r="99" spans="1:10" ht="12.75" hidden="1" x14ac:dyDescent="0.25">
      <c r="A99" s="26"/>
      <c r="B99" s="30" t="s">
        <v>55</v>
      </c>
      <c r="C99" s="32"/>
      <c r="I99" s="4"/>
      <c r="J99" s="7"/>
    </row>
    <row r="100" spans="1:10" ht="12.75" hidden="1" x14ac:dyDescent="0.25">
      <c r="A100" s="26"/>
      <c r="B100" s="21" t="s">
        <v>43</v>
      </c>
      <c r="C100" s="23"/>
      <c r="I100" s="4"/>
      <c r="J100" s="7"/>
    </row>
    <row r="101" spans="1:10" ht="12.75" hidden="1" x14ac:dyDescent="0.25">
      <c r="A101" s="26"/>
      <c r="B101" s="21" t="s">
        <v>44</v>
      </c>
      <c r="C101" s="23">
        <v>0.05</v>
      </c>
      <c r="I101" s="4"/>
      <c r="J101" s="7"/>
    </row>
    <row r="102" spans="1:10" ht="12.75" hidden="1" x14ac:dyDescent="0.25">
      <c r="A102" s="26"/>
      <c r="B102" s="21" t="s">
        <v>45</v>
      </c>
      <c r="C102" s="23">
        <v>0.1</v>
      </c>
      <c r="I102" s="4"/>
      <c r="J102" s="7"/>
    </row>
    <row r="103" spans="1:10" ht="12.75" hidden="1" x14ac:dyDescent="0.25">
      <c r="A103" s="26"/>
      <c r="B103" s="21" t="s">
        <v>46</v>
      </c>
      <c r="C103" s="24">
        <v>5.0000000000000001E-3</v>
      </c>
      <c r="I103" s="4"/>
      <c r="J103" s="7"/>
    </row>
    <row r="104" spans="1:10" ht="12.75" hidden="1" x14ac:dyDescent="0.25">
      <c r="A104" s="26"/>
      <c r="B104" s="21" t="s">
        <v>47</v>
      </c>
      <c r="C104" s="23">
        <v>0.01</v>
      </c>
      <c r="I104" s="4"/>
      <c r="J104" s="7"/>
    </row>
    <row r="105" spans="1:10" ht="12.75" hidden="1" x14ac:dyDescent="0.25">
      <c r="A105" s="26"/>
      <c r="B105" s="21" t="s">
        <v>48</v>
      </c>
      <c r="C105" s="23">
        <v>0.01</v>
      </c>
      <c r="I105" s="4"/>
      <c r="J105" s="7"/>
    </row>
    <row r="106" spans="1:10" ht="12.75" hidden="1" x14ac:dyDescent="0.25">
      <c r="A106" s="26"/>
      <c r="B106" s="21" t="s">
        <v>49</v>
      </c>
      <c r="C106" s="23">
        <v>0.02</v>
      </c>
      <c r="I106" s="4"/>
      <c r="J106" s="7"/>
    </row>
    <row r="107" spans="1:10" ht="12.75" hidden="1" x14ac:dyDescent="0.25">
      <c r="A107" s="26"/>
      <c r="B107" s="21" t="s">
        <v>50</v>
      </c>
      <c r="C107" s="23">
        <v>0.05</v>
      </c>
      <c r="I107" s="4"/>
      <c r="J107" s="7"/>
    </row>
    <row r="108" spans="1:10" ht="12.75" hidden="1" x14ac:dyDescent="0.25">
      <c r="A108" s="26"/>
      <c r="B108" s="21" t="s">
        <v>51</v>
      </c>
      <c r="C108" s="23">
        <v>0.1</v>
      </c>
      <c r="I108" s="4"/>
      <c r="J108" s="7"/>
    </row>
    <row r="109" spans="1:10" ht="12.75" hidden="1" x14ac:dyDescent="0.25">
      <c r="A109" s="26"/>
      <c r="B109" s="21" t="s">
        <v>52</v>
      </c>
      <c r="C109" s="22">
        <v>2500</v>
      </c>
      <c r="I109" s="4"/>
      <c r="J109" s="7"/>
    </row>
    <row r="110" spans="1:10" ht="12.75" hidden="1" x14ac:dyDescent="0.25">
      <c r="A110" s="26"/>
      <c r="B110" s="21" t="s">
        <v>53</v>
      </c>
      <c r="C110" s="22">
        <v>5000</v>
      </c>
      <c r="I110" s="4"/>
      <c r="J110" s="7"/>
    </row>
    <row r="111" spans="1:10" ht="12.75" hidden="1" x14ac:dyDescent="0.25">
      <c r="A111" s="27"/>
      <c r="B111" s="21" t="s">
        <v>54</v>
      </c>
      <c r="C111" s="23">
        <v>0.1</v>
      </c>
      <c r="I111" s="4"/>
      <c r="J111" s="7"/>
    </row>
    <row r="112" spans="1:10" ht="12.75" hidden="1" x14ac:dyDescent="0.25">
      <c r="A112" s="27"/>
      <c r="B112" s="21" t="s">
        <v>62</v>
      </c>
      <c r="C112" s="23" t="s">
        <v>41</v>
      </c>
      <c r="I112" s="4"/>
      <c r="J112" s="7"/>
    </row>
    <row r="113" spans="1:9" ht="12.75" hidden="1" x14ac:dyDescent="0.25">
      <c r="A113" s="27"/>
      <c r="B113" s="21" t="s">
        <v>62</v>
      </c>
      <c r="C113" s="23" t="s">
        <v>2</v>
      </c>
    </row>
    <row r="114" spans="1:9" ht="12.75" hidden="1" x14ac:dyDescent="0.25">
      <c r="A114" s="27"/>
      <c r="B114" s="21" t="s">
        <v>63</v>
      </c>
      <c r="C114" s="23">
        <v>0</v>
      </c>
    </row>
    <row r="115" spans="1:9" ht="12.75" hidden="1" x14ac:dyDescent="0.25">
      <c r="A115" s="27"/>
      <c r="B115" s="21" t="s">
        <v>63</v>
      </c>
      <c r="C115" s="23">
        <v>0.5</v>
      </c>
    </row>
    <row r="116" spans="1:9" ht="12.75" hidden="1" x14ac:dyDescent="0.25">
      <c r="A116" s="27"/>
      <c r="B116" s="21" t="s">
        <v>63</v>
      </c>
      <c r="C116" s="23">
        <v>0.75</v>
      </c>
    </row>
    <row r="117" spans="1:9" s="7" customFormat="1" ht="12.75" hidden="1" x14ac:dyDescent="0.25">
      <c r="A117" s="54"/>
      <c r="B117" s="17"/>
      <c r="C117" s="18"/>
      <c r="E117" s="4"/>
      <c r="F117" s="4"/>
      <c r="G117" s="4"/>
      <c r="H117" s="4"/>
      <c r="I117" s="4"/>
    </row>
    <row r="118" spans="1:9" s="7" customFormat="1" ht="12.75" hidden="1" x14ac:dyDescent="0.25">
      <c r="A118" s="54"/>
      <c r="C118" s="18"/>
      <c r="E118" s="4"/>
      <c r="F118" s="4"/>
      <c r="G118" s="4"/>
      <c r="H118" s="4"/>
      <c r="I118" s="4"/>
    </row>
    <row r="119" spans="1:9" s="7" customFormat="1" ht="12.75" hidden="1" x14ac:dyDescent="0.25">
      <c r="A119" s="54"/>
      <c r="C119" s="18"/>
      <c r="E119" s="4"/>
      <c r="F119" s="4"/>
      <c r="G119" s="4"/>
      <c r="H119" s="4"/>
      <c r="I119" s="4"/>
    </row>
    <row r="120" spans="1:9" s="7" customFormat="1" ht="12.75" hidden="1" x14ac:dyDescent="0.25">
      <c r="A120" s="54"/>
      <c r="C120" s="18"/>
      <c r="E120" s="4"/>
      <c r="F120" s="4"/>
      <c r="G120" s="4"/>
      <c r="H120" s="4"/>
      <c r="I120" s="4"/>
    </row>
    <row r="121" spans="1:9" s="7" customFormat="1" ht="12.75" hidden="1" x14ac:dyDescent="0.25">
      <c r="A121" s="54"/>
      <c r="B121" s="17"/>
      <c r="C121" s="18"/>
      <c r="E121" s="4"/>
      <c r="F121" s="4"/>
      <c r="G121" s="4"/>
      <c r="H121" s="4"/>
      <c r="I121" s="4"/>
    </row>
    <row r="122" spans="1:9" s="7" customFormat="1" ht="12.75" x14ac:dyDescent="0.25">
      <c r="B122" s="17"/>
      <c r="C122" s="18"/>
      <c r="E122" s="4"/>
      <c r="F122" s="4"/>
      <c r="G122" s="4"/>
      <c r="H122" s="4"/>
      <c r="I122" s="4"/>
    </row>
    <row r="123" spans="1:9" s="7" customFormat="1" ht="12.75" x14ac:dyDescent="0.25">
      <c r="B123" s="17" t="s">
        <v>68</v>
      </c>
      <c r="C123" s="18"/>
      <c r="E123" s="4"/>
      <c r="F123" s="4"/>
      <c r="G123" s="4"/>
      <c r="H123" s="4"/>
      <c r="I123" s="4"/>
    </row>
    <row r="124" spans="1:9" s="7" customFormat="1" ht="12.75" x14ac:dyDescent="0.25">
      <c r="B124" s="17"/>
      <c r="C124" s="18"/>
      <c r="E124" s="4"/>
      <c r="F124" s="4"/>
      <c r="G124" s="4"/>
      <c r="H124" s="4"/>
      <c r="I124" s="4"/>
    </row>
    <row r="125" spans="1:9" s="7" customFormat="1" ht="22.75" x14ac:dyDescent="0.4">
      <c r="B125" s="53"/>
      <c r="C125" s="18"/>
      <c r="E125" s="4"/>
      <c r="F125" s="4"/>
      <c r="G125" s="4"/>
      <c r="H125" s="4"/>
      <c r="I125" s="4"/>
    </row>
    <row r="126" spans="1:9" s="7" customFormat="1" ht="12.75" x14ac:dyDescent="0.25">
      <c r="B126" s="17"/>
      <c r="C126" s="18"/>
      <c r="E126" s="4"/>
      <c r="F126" s="4"/>
      <c r="G126" s="4"/>
      <c r="H126" s="4"/>
      <c r="I126" s="4"/>
    </row>
    <row r="127" spans="1:9" s="7" customFormat="1" ht="12.75" x14ac:dyDescent="0.25">
      <c r="B127" s="17"/>
      <c r="C127" s="18"/>
      <c r="E127" s="4"/>
      <c r="F127" s="4"/>
      <c r="G127" s="4"/>
      <c r="H127" s="4"/>
      <c r="I127" s="4"/>
    </row>
    <row r="128" spans="1:9" s="7" customFormat="1" ht="12.75" x14ac:dyDescent="0.25">
      <c r="B128" s="17"/>
      <c r="C128" s="18"/>
      <c r="E128" s="4"/>
      <c r="F128" s="4"/>
      <c r="G128" s="4"/>
      <c r="H128" s="4"/>
      <c r="I128" s="4"/>
    </row>
    <row r="129" spans="2:3" ht="12.75" x14ac:dyDescent="0.25">
      <c r="B129" s="8"/>
      <c r="C129" s="16"/>
    </row>
    <row r="130" spans="2:3" ht="12.75" x14ac:dyDescent="0.25">
      <c r="B130" s="8"/>
      <c r="C130" s="16"/>
    </row>
    <row r="131" spans="2:3" ht="12.75" x14ac:dyDescent="0.25">
      <c r="B131" s="8"/>
      <c r="C131" s="16"/>
    </row>
    <row r="132" spans="2:3" ht="12.75" x14ac:dyDescent="0.25">
      <c r="B132" s="8"/>
      <c r="C132" s="16"/>
    </row>
    <row r="133" spans="2:3" ht="12.75" x14ac:dyDescent="0.25">
      <c r="B133" s="8"/>
      <c r="C133" s="16"/>
    </row>
    <row r="134" spans="2:3" ht="12.75" x14ac:dyDescent="0.25">
      <c r="B134" s="8"/>
      <c r="C134" s="16"/>
    </row>
    <row r="135" spans="2:3" ht="12.75" x14ac:dyDescent="0.25">
      <c r="B135" s="8"/>
      <c r="C135" s="16"/>
    </row>
    <row r="136" spans="2:3" ht="12.75" x14ac:dyDescent="0.25">
      <c r="B136" s="8"/>
      <c r="C136" s="16"/>
    </row>
    <row r="137" spans="2:3" ht="12.75" x14ac:dyDescent="0.25">
      <c r="B137" s="8"/>
      <c r="C137" s="16"/>
    </row>
    <row r="138" spans="2:3" ht="12.75" x14ac:dyDescent="0.25">
      <c r="B138" s="8"/>
      <c r="C138" s="16"/>
    </row>
    <row r="139" spans="2:3" ht="12.75" x14ac:dyDescent="0.25">
      <c r="B139" s="8"/>
      <c r="C139" s="16"/>
    </row>
    <row r="140" spans="2:3" ht="12.75" x14ac:dyDescent="0.25">
      <c r="B140" s="8"/>
      <c r="C140" s="16"/>
    </row>
    <row r="141" spans="2:3" ht="12.75" x14ac:dyDescent="0.25">
      <c r="B141" s="8"/>
      <c r="C141" s="16"/>
    </row>
    <row r="142" spans="2:3" ht="12.75" x14ac:dyDescent="0.25">
      <c r="B142" s="8"/>
      <c r="C142" s="16"/>
    </row>
    <row r="143" spans="2:3" ht="12.75" x14ac:dyDescent="0.25">
      <c r="B143" s="8"/>
      <c r="C143" s="16"/>
    </row>
    <row r="144" spans="2:3" ht="12.75" x14ac:dyDescent="0.25">
      <c r="B144" s="8"/>
      <c r="C144" s="16"/>
    </row>
    <row r="145" spans="2:3" ht="12.75" x14ac:dyDescent="0.25">
      <c r="B145" s="8"/>
      <c r="C145" s="16"/>
    </row>
    <row r="146" spans="2:3" ht="12.75" x14ac:dyDescent="0.25">
      <c r="B146" s="8"/>
      <c r="C146" s="16"/>
    </row>
    <row r="147" spans="2:3" ht="12.75" x14ac:dyDescent="0.25">
      <c r="B147" s="8"/>
      <c r="C147" s="16"/>
    </row>
    <row r="148" spans="2:3" ht="12.75" x14ac:dyDescent="0.25">
      <c r="B148" s="8"/>
      <c r="C148" s="16"/>
    </row>
    <row r="149" spans="2:3" ht="12.75" x14ac:dyDescent="0.25">
      <c r="B149" s="8"/>
      <c r="C149" s="16"/>
    </row>
    <row r="150" spans="2:3" ht="12.75" x14ac:dyDescent="0.25">
      <c r="B150" s="8"/>
      <c r="C150" s="16"/>
    </row>
    <row r="151" spans="2:3" ht="12.75" x14ac:dyDescent="0.25">
      <c r="B151" s="8"/>
      <c r="C151" s="16"/>
    </row>
    <row r="152" spans="2:3" ht="12.75" x14ac:dyDescent="0.25">
      <c r="B152" s="8"/>
      <c r="C152" s="16"/>
    </row>
    <row r="153" spans="2:3" ht="12.75" x14ac:dyDescent="0.25">
      <c r="B153" s="8"/>
      <c r="C153" s="16"/>
    </row>
    <row r="154" spans="2:3" ht="12.75" x14ac:dyDescent="0.25">
      <c r="B154" s="8"/>
      <c r="C154" s="16"/>
    </row>
    <row r="155" spans="2:3" ht="12.75" x14ac:dyDescent="0.25">
      <c r="B155" s="8"/>
      <c r="C155" s="16"/>
    </row>
    <row r="156" spans="2:3" ht="12.75" x14ac:dyDescent="0.25">
      <c r="B156" s="8"/>
      <c r="C156" s="16"/>
    </row>
    <row r="157" spans="2:3" ht="12.75" x14ac:dyDescent="0.25">
      <c r="B157" s="8"/>
      <c r="C157" s="16"/>
    </row>
    <row r="158" spans="2:3" ht="12.75" x14ac:dyDescent="0.25">
      <c r="B158" s="8"/>
      <c r="C158" s="16"/>
    </row>
    <row r="159" spans="2:3" ht="12.75" x14ac:dyDescent="0.25">
      <c r="B159" s="8"/>
      <c r="C159" s="16"/>
    </row>
    <row r="160" spans="2:3" ht="12.75" x14ac:dyDescent="0.25">
      <c r="B160" s="8"/>
      <c r="C160" s="16"/>
    </row>
    <row r="161" spans="2:3" ht="12.75" x14ac:dyDescent="0.25">
      <c r="B161" s="8"/>
      <c r="C161" s="16"/>
    </row>
    <row r="162" spans="2:3" ht="12.75" x14ac:dyDescent="0.25">
      <c r="B162" s="8"/>
      <c r="C162" s="16"/>
    </row>
    <row r="163" spans="2:3" ht="12.75" hidden="1" x14ac:dyDescent="0.25">
      <c r="B163" s="8"/>
      <c r="C163" s="8"/>
    </row>
    <row r="164" spans="2:3" ht="12.75" hidden="1" x14ac:dyDescent="0.25">
      <c r="B164" s="8"/>
      <c r="C164" s="8"/>
    </row>
    <row r="165" spans="2:3" ht="12.75" hidden="1" x14ac:dyDescent="0.25">
      <c r="B165" s="8"/>
      <c r="C165" s="8"/>
    </row>
    <row r="166" spans="2:3" ht="12.75" hidden="1" x14ac:dyDescent="0.25">
      <c r="B166" s="8"/>
      <c r="C166" s="8"/>
    </row>
    <row r="167" spans="2:3" ht="12.75" hidden="1" x14ac:dyDescent="0.25">
      <c r="B167" s="8"/>
      <c r="C167" s="8"/>
    </row>
    <row r="168" spans="2:3" ht="12.75" hidden="1" x14ac:dyDescent="0.25">
      <c r="B168" s="8"/>
      <c r="C168" s="8"/>
    </row>
    <row r="169" spans="2:3" ht="12.75" hidden="1" x14ac:dyDescent="0.25">
      <c r="B169" s="8"/>
      <c r="C169" s="8"/>
    </row>
    <row r="170" spans="2:3" ht="12.75" hidden="1" x14ac:dyDescent="0.25">
      <c r="B170" s="8"/>
      <c r="C170" s="8"/>
    </row>
    <row r="171" spans="2:3" ht="12.75" hidden="1" x14ac:dyDescent="0.25">
      <c r="B171" s="8"/>
      <c r="C171" s="8"/>
    </row>
    <row r="172" spans="2:3" ht="12.75" hidden="1" x14ac:dyDescent="0.25">
      <c r="B172" s="8"/>
      <c r="C172" s="8"/>
    </row>
    <row r="173" spans="2:3" ht="12.75" hidden="1" x14ac:dyDescent="0.25">
      <c r="B173" s="8"/>
      <c r="C173" s="8"/>
    </row>
    <row r="174" spans="2:3" ht="12.75" hidden="1" x14ac:dyDescent="0.25">
      <c r="B174" s="8"/>
      <c r="C174" s="8"/>
    </row>
    <row r="175" spans="2:3" ht="12.75" hidden="1" x14ac:dyDescent="0.25">
      <c r="B175" s="8"/>
      <c r="C175" s="8"/>
    </row>
    <row r="176" spans="2:3" ht="12.75" hidden="1" x14ac:dyDescent="0.25">
      <c r="B176" s="8"/>
      <c r="C176" s="8"/>
    </row>
    <row r="177" spans="2:3" ht="12.75" hidden="1" x14ac:dyDescent="0.25">
      <c r="B177" s="8"/>
      <c r="C177" s="8"/>
    </row>
    <row r="178" spans="2:3" ht="12.75" hidden="1" x14ac:dyDescent="0.25">
      <c r="B178" s="8"/>
      <c r="C178" s="8"/>
    </row>
    <row r="179" spans="2:3" ht="12.75" hidden="1" x14ac:dyDescent="0.25">
      <c r="B179" s="8"/>
      <c r="C179" s="8"/>
    </row>
    <row r="180" spans="2:3" ht="12.75" hidden="1" x14ac:dyDescent="0.25">
      <c r="B180" s="8"/>
      <c r="C180" s="8"/>
    </row>
    <row r="181" spans="2:3" ht="12.75" hidden="1" x14ac:dyDescent="0.25">
      <c r="B181" s="8"/>
      <c r="C181" s="8"/>
    </row>
    <row r="182" spans="2:3" ht="12.75" hidden="1" x14ac:dyDescent="0.25">
      <c r="B182" s="8"/>
      <c r="C182" s="8"/>
    </row>
    <row r="183" spans="2:3" ht="12.75" hidden="1" x14ac:dyDescent="0.25">
      <c r="B183" s="8"/>
      <c r="C183" s="8"/>
    </row>
    <row r="184" spans="2:3" ht="12.75" hidden="1" x14ac:dyDescent="0.25">
      <c r="B184" s="8"/>
      <c r="C184" s="8"/>
    </row>
    <row r="185" spans="2:3" ht="12.75" hidden="1" x14ac:dyDescent="0.25">
      <c r="B185" s="8"/>
      <c r="C185" s="8"/>
    </row>
    <row r="186" spans="2:3" ht="12.75" hidden="1" x14ac:dyDescent="0.25">
      <c r="B186" s="8"/>
      <c r="C186" s="8"/>
    </row>
    <row r="187" spans="2:3" ht="12.75" hidden="1" x14ac:dyDescent="0.25">
      <c r="B187" s="8"/>
      <c r="C187" s="8"/>
    </row>
    <row r="188" spans="2:3" ht="12.75" hidden="1" x14ac:dyDescent="0.25">
      <c r="B188" s="8"/>
      <c r="C188" s="8"/>
    </row>
    <row r="189" spans="2:3" ht="12.75" hidden="1" x14ac:dyDescent="0.25">
      <c r="B189" s="8"/>
      <c r="C189" s="8"/>
    </row>
    <row r="190" spans="2:3" ht="12.75" hidden="1" x14ac:dyDescent="0.25">
      <c r="B190" s="8"/>
      <c r="C190" s="8"/>
    </row>
    <row r="191" spans="2:3" ht="12.75" hidden="1" x14ac:dyDescent="0.25">
      <c r="B191" s="8"/>
      <c r="C191" s="8"/>
    </row>
    <row r="192" spans="2:3" ht="12.75" hidden="1" x14ac:dyDescent="0.25">
      <c r="B192" s="8"/>
      <c r="C192" s="8"/>
    </row>
    <row r="193" spans="2:3" ht="12.75" hidden="1" x14ac:dyDescent="0.25">
      <c r="B193" s="8"/>
      <c r="C193" s="8"/>
    </row>
    <row r="194" spans="2:3" ht="12.75" hidden="1" x14ac:dyDescent="0.25">
      <c r="B194" s="8"/>
      <c r="C194" s="8"/>
    </row>
    <row r="498" spans="2:2" ht="12.75" hidden="1" x14ac:dyDescent="0.25">
      <c r="B498" s="57">
        <f ca="1">TODAY()</f>
        <v>44564</v>
      </c>
    </row>
    <row r="499" spans="2:2" ht="12.75" hidden="1" x14ac:dyDescent="0.25">
      <c r="B499" s="57">
        <f>+WX1</f>
        <v>44941</v>
      </c>
    </row>
    <row r="500" spans="2:2" ht="12.75" hidden="1" x14ac:dyDescent="0.25">
      <c r="B500" s="58">
        <f ca="1">IF(B498&gt;B499,1,0)</f>
        <v>0</v>
      </c>
    </row>
    <row r="19913" spans="6:6" hidden="1" x14ac:dyDescent="0.2">
      <c r="F19913" s="52" t="s">
        <v>40</v>
      </c>
    </row>
  </sheetData>
  <sheetProtection algorithmName="SHA-512" hashValue="YsTwDnOkDhij289hDg2NkaL5fuqetaSyD0OyjWsWoXR51F8NCWCUJnmwlhtmLInUwgSr0tHFCwv1JH5uBGNiRQ==" saltValue="179YTEdGfV3OdCXjbKhNCw==" spinCount="100000" sheet="1" objects="1" scenarios="1" formatCells="0" formatColumns="0" formatRows="0"/>
  <mergeCells count="2">
    <mergeCell ref="H1:H4"/>
    <mergeCell ref="D2:E3"/>
  </mergeCells>
  <dataValidations disablePrompts="1" count="9">
    <dataValidation type="date" allowBlank="1" showInputMessage="1" showErrorMessage="1" error="Intoduzca una fecha válida_x000a_" prompt="Digite la fecha en el siguiente formato DD/MM/AAAA" sqref="C9" xr:uid="{84281072-4381-4E9E-AEFA-214D3153D4F6}">
      <formula1>40544</formula1>
      <formula2>58806</formula2>
    </dataValidation>
    <dataValidation type="date" allowBlank="1" showInputMessage="1" showErrorMessage="1" error="Intoduzca una fecha válida_x000a_" prompt="Digite la fecha en el siguiente formato DD/MM/AAAA" sqref="C8" xr:uid="{A6290DAF-3A2D-4C41-B4FE-29124789AEF7}">
      <formula1>36526</formula1>
      <formula2>58806</formula2>
    </dataValidation>
    <dataValidation type="list" allowBlank="1" showInputMessage="1" showErrorMessage="1" prompt="Seleccione de la lista o digite SI ó NO" sqref="C10" xr:uid="{53F15C52-225E-4192-BCF3-9B26D4442DC5}">
      <formula1>$C$112:$C$113</formula1>
    </dataValidation>
    <dataValidation allowBlank="1" showInputMessage="1" showErrorMessage="1" prompt="Digite el valor del impuesto a cargo (Ejemplo de la declaración de renta o de IVA); o el valor de las retenciones para el caso de una declaración de retención en la fuente. Si no le aplica deje en cero" sqref="C11" xr:uid="{C463022C-AD9B-42F2-B87B-8B75E3198B32}"/>
    <dataValidation allowBlank="1" showInputMessage="1" showErrorMessage="1" prompt="Dato automático" sqref="C17" xr:uid="{78E0CE14-6E22-4C1B-8A40-06E6444117C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19" xr:uid="{669901F2-A674-4183-86CE-F1E7DC8061FC}">
      <formula1>$C$114:$C$116</formula1>
    </dataValidation>
    <dataValidation allowBlank="1" showInputMessage="1" showErrorMessage="1" prompt="Módifique el valor bajo su responsabilidad" sqref="C15:C16" xr:uid="{6CE9AA5B-330D-4A12-A2F5-84834AEFCBDC}"/>
    <dataValidation allowBlank="1" showInputMessage="1" showErrorMessage="1" prompt="Si no le aplica deje en cero" sqref="C12:C14" xr:uid="{14D5EE52-ECA3-48EB-8C48-F84ECA9B0E37}"/>
    <dataValidation allowBlank="1" showInputMessage="1" showErrorMessage="1" prompt="El artículo permite una reducción del 50% o del 75% si se cumplen unos requisitos.  consulte el art. 640 del ET" sqref="B19" xr:uid="{128373E5-915D-4DFD-9F68-6116016CA954}"/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extemporaneidad Art. 641 y 642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Extemporaneidad</vt:lpstr>
      <vt:lpstr>Extemporaneidad!Área_de_impresión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2021-09-13T20:08:12Z</cp:lastPrinted>
  <dcterms:created xsi:type="dcterms:W3CDTF">2021-09-11T14:31:59Z</dcterms:created>
  <dcterms:modified xsi:type="dcterms:W3CDTF">2022-01-04T00:18:03Z</dcterms:modified>
</cp:coreProperties>
</file>