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SANCIONES\Sanción por corrección\"/>
    </mc:Choice>
  </mc:AlternateContent>
  <xr:revisionPtr revIDLastSave="0" documentId="13_ncr:1_{33D17FD6-BB44-498F-B2B6-0E09EBB168FD}" xr6:coauthVersionLast="47" xr6:coauthVersionMax="47" xr10:uidLastSave="{00000000-0000-0000-0000-000000000000}"/>
  <bookViews>
    <workbookView xWindow="-110" yWindow="-110" windowWidth="19420" windowHeight="10420" xr2:uid="{6835D002-A798-478D-BFB4-52646286B825}"/>
  </bookViews>
  <sheets>
    <sheet name="Correcció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Corrección!$A$1:$C$64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31" i="1"/>
  <c r="D21" i="1"/>
  <c r="E18" i="1"/>
  <c r="E17" i="1"/>
  <c r="D4" i="1"/>
  <c r="B499" i="1" l="1"/>
  <c r="B498" i="1"/>
  <c r="B500" i="1" s="1"/>
  <c r="D2" i="1" s="1"/>
  <c r="D19" i="1"/>
  <c r="C32" i="1" l="1"/>
  <c r="D18" i="1"/>
  <c r="D17" i="1"/>
  <c r="D16" i="1"/>
  <c r="C19" i="1"/>
  <c r="D15" i="1" l="1"/>
  <c r="D12" i="1"/>
  <c r="D13" i="1"/>
  <c r="D14" i="1"/>
  <c r="D11" i="1"/>
  <c r="C47" i="1"/>
  <c r="C44" i="1"/>
  <c r="F19881" i="1" l="1"/>
  <c r="A19878" i="1"/>
  <c r="F19884" i="1" l="1"/>
  <c r="F19883" i="1" l="1"/>
  <c r="F19882" i="1"/>
  <c r="C33" i="1" l="1"/>
  <c r="C36" i="1" l="1"/>
  <c r="C40" i="1"/>
  <c r="C34" i="1" l="1"/>
  <c r="C37" i="1" l="1"/>
  <c r="C38" i="1" s="1"/>
  <c r="C35" i="1"/>
  <c r="C41" i="1"/>
  <c r="C42" i="1" s="1"/>
  <c r="C39" i="1" l="1"/>
  <c r="C43" i="1" s="1"/>
  <c r="C45" i="1" s="1"/>
  <c r="C46" i="1" s="1"/>
  <c r="C21" i="1" l="1"/>
  <c r="C48" i="1"/>
  <c r="C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Dussan</author>
  </authors>
  <commentList>
    <comment ref="B22" authorId="0" shapeId="0" xr:uid="{A10981E7-1D3A-412F-87D2-1B1C9953E198}">
      <text>
        <r>
          <rPr>
            <b/>
            <sz val="9"/>
            <color indexed="81"/>
            <rFont val="Tahoma"/>
            <family val="2"/>
          </rPr>
          <t>ARTÍCULO 640 ET. APLICACIÓN DE LOS PRINCIPIOS DE LESIVIDAD, PROPORCIONALIDAD, GRADUALIDAD Y FAVORABILIDAD EN EL RÉGIMEN SANCIONATORIO</t>
        </r>
        <r>
          <rPr>
            <sz val="9"/>
            <color indexed="81"/>
            <rFont val="Tahoma"/>
            <family val="2"/>
          </rPr>
          <t xml:space="preserve">. Para la aplicación del régimen sancionatorio establecido en el presente Estatuto se deberá atender a lo dispuesto en el presente artículo.
</t>
        </r>
        <r>
          <rPr>
            <b/>
            <sz val="9"/>
            <color indexed="81"/>
            <rFont val="Tahoma"/>
            <family val="2"/>
          </rPr>
          <t xml:space="preserve">
Cuando la sanción deba ser liquidada por el contribuyente, agente retenedor, responsable o declarante:</t>
        </r>
        <r>
          <rPr>
            <sz val="9"/>
            <color indexed="81"/>
            <rFont val="Tahoma"/>
            <family val="2"/>
          </rPr>
          <t xml:space="preserve">
1. La sanción se reducirá al cincuenta por ciento (50%) del monto previsto en la ley, en tanto concurran las siguientes condiciones:
a) Que dentro de los dos (2) años anteriores a la fecha de la comisión de la conducta sancionable no se hubiere cometido la misma; y
b) Siempre que la Administración Tributaria no haya proferido pliego de cargos, requerimiento especial o emplazamiento previo por no declarar, según el caso.
2. La sanción se reducirá al setenta y cinco por ciento (75%) del monto previsto en la ley, en tanto concurran las siguientes condiciones:
a) Que dentro del año (1) año anterior a la fecha de la comisión de la conducta sancionable no se hubiere cometido la misma; y
b) Siempre que la Administración Tributaria no haya proferido pliego de cargos, requerimiento especial o emplazamiento previo por no declarar, según el caso.
</t>
        </r>
        <r>
          <rPr>
            <b/>
            <sz val="9"/>
            <color indexed="81"/>
            <rFont val="Tahoma"/>
            <family val="2"/>
          </rPr>
          <t xml:space="preserve">
Cuando la sanción sea propuesta o determinada por la Dirección de Impuestos y Aduanas Nacionales:</t>
        </r>
        <r>
          <rPr>
            <sz val="9"/>
            <color indexed="81"/>
            <rFont val="Tahoma"/>
            <family val="2"/>
          </rPr>
          <t xml:space="preserve">
3. La sanción se reducirá al cincuenta por ciento (50%) del monto previsto en la ley, en tanto concurran las siguientes condiciones:
a) Que dentro de los cuatro (4)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4. La sanción se reducirá al setenta y cinco por ciento (75%) del monto previsto en la ley, en tanto concurran las siguientes condiciones:
a) Que dentro de los dos (2) años anteriores a la fecha de la comisión de la conducta sancionable no se hubiere cometido la misma, y esta se hubiere sancionado mediante acto administrativo en firme; y
b) Que la sanción sea aceptada y la infracción subsanada de conformidad con lo establecido en el tipo sancionatorio correspondiente.
</t>
        </r>
      </text>
    </comment>
  </commentList>
</comments>
</file>

<file path=xl/sharedStrings.xml><?xml version="1.0" encoding="utf-8"?>
<sst xmlns="http://schemas.openxmlformats.org/spreadsheetml/2006/main" count="58" uniqueCount="45">
  <si>
    <t>Sanción mínima</t>
  </si>
  <si>
    <t>NO</t>
  </si>
  <si>
    <t>SANCIÓN MINIMA</t>
  </si>
  <si>
    <t>SANCION POR CORRECCIÓN</t>
  </si>
  <si>
    <t>DIFERENCIA DEL SALDO A PAGAR</t>
  </si>
  <si>
    <t>DIFERENCIA DEL SALDO A FAVOR</t>
  </si>
  <si>
    <t>SANCIÓN POR CORRECCION  SALDO A PAGAR</t>
  </si>
  <si>
    <t>SANCIÓN POR CORRECIÓN SALDO A FAVOR</t>
  </si>
  <si>
    <t>SANCION A APLICAR SUBTOTAL</t>
  </si>
  <si>
    <t>SANCIÓN ADICIONAL CUANDO LA INICIAL ES EXTEMPORANEA SALDO A PAGAR</t>
  </si>
  <si>
    <t>SANCIÓN ADICIONAL  CUANDO LA INICIAL ES EXTEMPORANEA SALDO A FAVOR</t>
  </si>
  <si>
    <t>SANCION ADICIONAL A APLICAR SUBTOTAL</t>
  </si>
  <si>
    <t>SANCION INICIAL MAS ADICIONAL CUANDO INICIAL ES EXTEMPORANEA</t>
  </si>
  <si>
    <t>LIMITANTE 100% DEL MAYOR VALOR A PAGAR</t>
  </si>
  <si>
    <t xml:space="preserve">LIMITANTE 100% DEL MENOR SALDO A FAVOR </t>
  </si>
  <si>
    <t>LIMITANTE SUBTOTAL</t>
  </si>
  <si>
    <t>SANCIÓN A APLICAR  ANTES DE MINIMA</t>
  </si>
  <si>
    <t>SANCIÓN A DECLARAR</t>
  </si>
  <si>
    <t>x</t>
  </si>
  <si>
    <t>SI</t>
  </si>
  <si>
    <t>SANCIONES</t>
  </si>
  <si>
    <t>Sanción por corrección</t>
  </si>
  <si>
    <t xml:space="preserve">     Tarifa sanción por corrección</t>
  </si>
  <si>
    <t xml:space="preserve">     Tarifa sanción por corrección despues de emplazamiento  para corregir o o auto de inspección  tributaria </t>
  </si>
  <si>
    <t xml:space="preserve">     Tarifa adicional cuando la declaracion inicial de presentó extemporaneamente</t>
  </si>
  <si>
    <t xml:space="preserve">     Aplicación del artículo 640 del ET</t>
  </si>
  <si>
    <t xml:space="preserve">      LISTA</t>
  </si>
  <si>
    <t>Fecha de presentación de la declaración inicial</t>
  </si>
  <si>
    <t>Impuesto a pagar en la declaración inicial</t>
  </si>
  <si>
    <t>Impuesto a pagar en la declaración de corrección</t>
  </si>
  <si>
    <t>Saldo a favor en la declaración inicial</t>
  </si>
  <si>
    <t>Saldo a favor en la declaración de corrección</t>
  </si>
  <si>
    <t>(Aumento del valor a pagar o disminución del saldo a favor)</t>
  </si>
  <si>
    <t xml:space="preserve">CALCULOS </t>
  </si>
  <si>
    <t>Sanción por corrección Subtotal</t>
  </si>
  <si>
    <t>Aplicación de la reducción de la sanción según el artículo 640 del ET</t>
  </si>
  <si>
    <t>Sanción por corrección liquidada</t>
  </si>
  <si>
    <t>SANCIÓN REDUCIDA ART 640</t>
  </si>
  <si>
    <t>Revisó:</t>
  </si>
  <si>
    <t>Mes y/o fracción de mes</t>
  </si>
  <si>
    <t>Fecha de vencimiento legal del plazo para declarar de la declaración inicial</t>
  </si>
  <si>
    <r>
      <t>La declaración inicial se presentó de forma extemporánea</t>
    </r>
    <r>
      <rPr>
        <sz val="12"/>
        <color rgb="FFC00000"/>
        <rFont val="Arial"/>
        <family val="2"/>
      </rPr>
      <t>?</t>
    </r>
  </si>
  <si>
    <r>
      <t xml:space="preserve">¿La declaración se corrige </t>
    </r>
    <r>
      <rPr>
        <b/>
        <sz val="11"/>
        <color rgb="FF000000"/>
        <rFont val="Arial"/>
        <family val="2"/>
      </rPr>
      <t>después</t>
    </r>
    <r>
      <rPr>
        <sz val="11"/>
        <color rgb="FF000000"/>
        <rFont val="Arial"/>
        <family val="2"/>
      </rPr>
      <t xml:space="preserve"> de la notificación de un emplazamiento para corregir o de auto que ordene inspección tributaria </t>
    </r>
    <r>
      <rPr>
        <b/>
        <sz val="11"/>
        <color rgb="FF000000"/>
        <rFont val="Arial"/>
        <family val="2"/>
      </rPr>
      <t>y antes</t>
    </r>
    <r>
      <rPr>
        <sz val="11"/>
        <color rgb="FF000000"/>
        <rFont val="Arial"/>
        <family val="2"/>
      </rPr>
      <t xml:space="preserve"> que le notifiquen requerimiento especial o pliego de cargos</t>
    </r>
    <r>
      <rPr>
        <sz val="11"/>
        <color rgb="FFC00000"/>
        <rFont val="Arial"/>
        <family val="2"/>
      </rPr>
      <t>?</t>
    </r>
  </si>
  <si>
    <t>Liquidación sanción por corrección (Art. 644 del Estatuto tributario)</t>
  </si>
  <si>
    <t>Actualizado 29-10-2022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</si>
</sst>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rgb="FF0070C0"/>
      <name val="Tahoma"/>
      <family val="2"/>
    </font>
    <font>
      <sz val="8"/>
      <color rgb="FFFF0000"/>
      <name val="Tahom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8"/>
      <color theme="0"/>
      <name val="Tahoma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B050"/>
      <name val="Arial"/>
      <family val="2"/>
    </font>
    <font>
      <sz val="12"/>
      <color rgb="FF0070C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C00000"/>
      <name val="Arial"/>
      <family val="2"/>
    </font>
    <font>
      <sz val="9"/>
      <color rgb="FFFF0000"/>
      <name val="Tahoma"/>
      <family val="2"/>
    </font>
    <font>
      <sz val="10"/>
      <color theme="0"/>
      <name val="Arial"/>
      <family val="2"/>
    </font>
    <font>
      <sz val="10"/>
      <color rgb="FFFFC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Arial"/>
      <family val="2"/>
    </font>
    <font>
      <sz val="8"/>
      <color rgb="FFFF0000"/>
      <name val="Arial"/>
      <family val="2"/>
    </font>
    <font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medium">
        <color theme="5"/>
      </left>
      <right style="thin">
        <color theme="1"/>
      </right>
      <top style="medium">
        <color theme="5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medium">
        <color theme="5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thin">
        <color theme="1"/>
      </bottom>
      <diagonal/>
    </border>
    <border>
      <left style="medium">
        <color theme="5"/>
      </left>
      <right style="thin">
        <color theme="1"/>
      </right>
      <top style="thin">
        <color theme="1"/>
      </top>
      <bottom style="medium">
        <color theme="5"/>
      </bottom>
      <diagonal/>
    </border>
    <border>
      <left style="thin">
        <color theme="1"/>
      </left>
      <right style="medium">
        <color theme="5"/>
      </right>
      <top style="thin">
        <color theme="1"/>
      </top>
      <bottom style="medium">
        <color theme="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164" fontId="2" fillId="2" borderId="0" xfId="1" applyFont="1" applyFill="1"/>
    <xf numFmtId="164" fontId="2" fillId="2" borderId="0" xfId="1" applyFont="1" applyFill="1" applyProtection="1">
      <protection locked="0"/>
    </xf>
    <xf numFmtId="0" fontId="5" fillId="2" borderId="0" xfId="0" applyFont="1" applyFill="1"/>
    <xf numFmtId="0" fontId="6" fillId="2" borderId="0" xfId="0" applyFont="1" applyFill="1"/>
    <xf numFmtId="164" fontId="2" fillId="2" borderId="0" xfId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/>
    <xf numFmtId="0" fontId="7" fillId="4" borderId="0" xfId="0" applyFont="1" applyFill="1"/>
    <xf numFmtId="165" fontId="4" fillId="2" borderId="0" xfId="1" applyNumberFormat="1" applyFont="1" applyFill="1"/>
    <xf numFmtId="0" fontId="4" fillId="5" borderId="0" xfId="0" applyFont="1" applyFill="1"/>
    <xf numFmtId="0" fontId="4" fillId="6" borderId="0" xfId="0" applyFont="1" applyFill="1"/>
    <xf numFmtId="0" fontId="4" fillId="0" borderId="0" xfId="0" applyFont="1"/>
    <xf numFmtId="0" fontId="4" fillId="7" borderId="0" xfId="0" applyFont="1" applyFill="1"/>
    <xf numFmtId="0" fontId="8" fillId="2" borderId="0" xfId="0" applyFont="1" applyFill="1"/>
    <xf numFmtId="0" fontId="4" fillId="2" borderId="0" xfId="0" applyFont="1" applyFill="1" applyProtection="1">
      <protection locked="0"/>
    </xf>
    <xf numFmtId="165" fontId="4" fillId="2" borderId="0" xfId="1" applyNumberFormat="1" applyFont="1" applyFill="1" applyProtection="1">
      <protection locked="0"/>
    </xf>
    <xf numFmtId="14" fontId="0" fillId="2" borderId="0" xfId="0" applyNumberFormat="1" applyFill="1"/>
    <xf numFmtId="165" fontId="0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0" fontId="4" fillId="8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164" fontId="3" fillId="2" borderId="0" xfId="1" applyFont="1" applyFill="1" applyProtection="1">
      <protection locked="0"/>
    </xf>
    <xf numFmtId="0" fontId="15" fillId="2" borderId="0" xfId="0" applyFont="1" applyFill="1"/>
    <xf numFmtId="0" fontId="14" fillId="2" borderId="0" xfId="0" applyFont="1" applyFill="1"/>
    <xf numFmtId="0" fontId="4" fillId="9" borderId="0" xfId="0" applyFont="1" applyFill="1"/>
    <xf numFmtId="0" fontId="0" fillId="10" borderId="0" xfId="0" applyFill="1"/>
    <xf numFmtId="0" fontId="0" fillId="2" borderId="0" xfId="0" applyFill="1" applyBorder="1"/>
    <xf numFmtId="164" fontId="2" fillId="2" borderId="0" xfId="1" applyFont="1" applyFill="1" applyBorder="1"/>
    <xf numFmtId="0" fontId="16" fillId="9" borderId="3" xfId="0" applyFont="1" applyFill="1" applyBorder="1" applyAlignment="1">
      <alignment vertical="center"/>
    </xf>
    <xf numFmtId="9" fontId="4" fillId="2" borderId="3" xfId="2" applyFont="1" applyFill="1" applyBorder="1" applyProtection="1">
      <protection locked="0"/>
    </xf>
    <xf numFmtId="0" fontId="13" fillId="3" borderId="1" xfId="0" applyFont="1" applyFill="1" applyBorder="1" applyAlignment="1">
      <alignment vertical="center"/>
    </xf>
    <xf numFmtId="3" fontId="12" fillId="2" borderId="2" xfId="1" applyNumberFormat="1" applyFont="1" applyFill="1" applyBorder="1" applyProtection="1">
      <protection locked="0"/>
    </xf>
    <xf numFmtId="0" fontId="6" fillId="2" borderId="0" xfId="0" applyFont="1" applyFill="1" applyProtection="1">
      <protection hidden="1"/>
    </xf>
    <xf numFmtId="164" fontId="10" fillId="2" borderId="0" xfId="1" applyFont="1" applyFill="1" applyProtection="1">
      <protection locked="0"/>
    </xf>
    <xf numFmtId="164" fontId="11" fillId="2" borderId="0" xfId="1" applyFont="1" applyFill="1" applyProtection="1"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6" fillId="9" borderId="6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right"/>
      <protection locked="0"/>
    </xf>
    <xf numFmtId="14" fontId="12" fillId="0" borderId="12" xfId="0" applyNumberFormat="1" applyFont="1" applyFill="1" applyBorder="1" applyProtection="1">
      <protection locked="0"/>
    </xf>
    <xf numFmtId="0" fontId="13" fillId="3" borderId="13" xfId="0" applyFont="1" applyFill="1" applyBorder="1" applyAlignment="1">
      <alignment vertical="center"/>
    </xf>
    <xf numFmtId="165" fontId="12" fillId="3" borderId="14" xfId="1" applyNumberFormat="1" applyFont="1" applyFill="1" applyBorder="1"/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3" fontId="12" fillId="0" borderId="2" xfId="1" applyNumberFormat="1" applyFont="1" applyFill="1" applyBorder="1" applyProtection="1">
      <protection locked="0"/>
    </xf>
    <xf numFmtId="0" fontId="10" fillId="2" borderId="0" xfId="0" applyFont="1" applyFill="1"/>
    <xf numFmtId="14" fontId="22" fillId="2" borderId="0" xfId="0" applyNumberFormat="1" applyFont="1" applyFill="1" applyAlignment="1" applyProtection="1">
      <alignment horizontal="left"/>
      <protection hidden="1"/>
    </xf>
    <xf numFmtId="14" fontId="23" fillId="2" borderId="0" xfId="0" applyNumberFormat="1" applyFont="1" applyFill="1" applyAlignment="1" applyProtection="1">
      <alignment horizontal="left"/>
      <protection hidden="1"/>
    </xf>
    <xf numFmtId="0" fontId="23" fillId="2" borderId="0" xfId="0" applyFont="1" applyFill="1" applyAlignment="1" applyProtection="1">
      <alignment horizontal="left"/>
      <protection hidden="1"/>
    </xf>
    <xf numFmtId="0" fontId="24" fillId="3" borderId="4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165" fontId="17" fillId="9" borderId="6" xfId="0" applyNumberFormat="1" applyFont="1" applyFill="1" applyBorder="1" applyProtection="1">
      <protection hidden="1"/>
    </xf>
    <xf numFmtId="165" fontId="17" fillId="9" borderId="3" xfId="0" applyNumberFormat="1" applyFont="1" applyFill="1" applyBorder="1" applyProtection="1">
      <protection hidden="1"/>
    </xf>
    <xf numFmtId="0" fontId="4" fillId="9" borderId="0" xfId="0" applyFont="1" applyFill="1" applyProtection="1">
      <protection locked="0"/>
    </xf>
    <xf numFmtId="165" fontId="4" fillId="5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5" fontId="4" fillId="7" borderId="0" xfId="1" applyNumberFormat="1" applyFont="1" applyFill="1" applyProtection="1">
      <protection locked="0"/>
    </xf>
    <xf numFmtId="165" fontId="4" fillId="4" borderId="0" xfId="1" applyNumberFormat="1" applyFont="1" applyFill="1" applyProtection="1">
      <protection locked="0"/>
    </xf>
    <xf numFmtId="9" fontId="4" fillId="2" borderId="1" xfId="2" applyFont="1" applyFill="1" applyBorder="1" applyProtection="1">
      <protection locked="0"/>
    </xf>
    <xf numFmtId="9" fontId="4" fillId="0" borderId="1" xfId="2" applyFont="1" applyFill="1" applyBorder="1" applyProtection="1">
      <protection locked="0"/>
    </xf>
    <xf numFmtId="9" fontId="4" fillId="3" borderId="1" xfId="2" applyFont="1" applyFill="1" applyBorder="1" applyProtection="1">
      <protection locked="0"/>
    </xf>
    <xf numFmtId="0" fontId="13" fillId="3" borderId="7" xfId="0" applyFont="1" applyFill="1" applyBorder="1" applyAlignment="1">
      <alignment vertical="center"/>
    </xf>
    <xf numFmtId="0" fontId="13" fillId="3" borderId="3" xfId="0" applyFont="1" applyFill="1" applyBorder="1" applyAlignment="1" applyProtection="1">
      <alignment vertical="center"/>
    </xf>
    <xf numFmtId="165" fontId="12" fillId="3" borderId="8" xfId="1" applyNumberFormat="1" applyFont="1" applyFill="1" applyBorder="1" applyProtection="1">
      <protection locked="0"/>
    </xf>
    <xf numFmtId="164" fontId="27" fillId="2" borderId="0" xfId="1" applyFont="1" applyFill="1" applyProtection="1">
      <protection hidden="1"/>
    </xf>
    <xf numFmtId="14" fontId="10" fillId="2" borderId="0" xfId="0" applyNumberFormat="1" applyFont="1" applyFill="1" applyProtection="1">
      <protection hidden="1"/>
    </xf>
    <xf numFmtId="165" fontId="4" fillId="11" borderId="0" xfId="1" applyNumberFormat="1" applyFont="1" applyFill="1" applyProtection="1">
      <protection locked="0"/>
    </xf>
    <xf numFmtId="165" fontId="28" fillId="3" borderId="0" xfId="1" applyNumberFormat="1" applyFont="1" applyFill="1"/>
    <xf numFmtId="164" fontId="3" fillId="2" borderId="0" xfId="1" applyFont="1" applyFill="1" applyBorder="1" applyAlignment="1">
      <alignment horizontal="center" vertical="top" wrapText="1"/>
    </xf>
    <xf numFmtId="164" fontId="3" fillId="2" borderId="0" xfId="1" applyFont="1" applyFill="1" applyAlignment="1" applyProtection="1">
      <alignment horizontal="left" vertical="top" wrapText="1"/>
      <protection hidden="1"/>
    </xf>
    <xf numFmtId="0" fontId="21" fillId="2" borderId="0" xfId="0" applyFont="1" applyFill="1" applyBorder="1" applyAlignment="1" applyProtection="1">
      <alignment horizontal="left" wrapText="1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4.gif"/><Relationship Id="rId2" Type="http://schemas.openxmlformats.org/officeDocument/2006/relationships/hyperlink" Target="http://www.consultorcontable.com" TargetMode="External"/><Relationship Id="rId1" Type="http://schemas.openxmlformats.org/officeDocument/2006/relationships/image" Target="../media/image1.gif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onsultorcontable.com/herramienta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780495</xdr:colOff>
      <xdr:row>2</xdr:row>
      <xdr:rowOff>10080</xdr:rowOff>
    </xdr:from>
    <xdr:to>
      <xdr:col>1</xdr:col>
      <xdr:colOff>780495</xdr:colOff>
      <xdr:row>4</xdr:row>
      <xdr:rowOff>122478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4230"/>
          <a:ext cx="0" cy="404498"/>
        </a:xfrm>
        <a:prstGeom prst="rect">
          <a:avLst/>
        </a:prstGeom>
      </xdr:spPr>
    </xdr:pic>
    <xdr:clientData fPrintsWithSheet="0"/>
  </xdr:twoCellAnchor>
  <xdr:twoCellAnchor>
    <xdr:from>
      <xdr:col>1</xdr:col>
      <xdr:colOff>2651</xdr:colOff>
      <xdr:row>1</xdr:row>
      <xdr:rowOff>6164</xdr:rowOff>
    </xdr:from>
    <xdr:to>
      <xdr:col>1</xdr:col>
      <xdr:colOff>4346359</xdr:colOff>
      <xdr:row>4</xdr:row>
      <xdr:rowOff>79138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A105FDB-CA7A-46DF-9A34-6D42E6274A68}"/>
            </a:ext>
          </a:extLst>
        </xdr:cNvPr>
        <xdr:cNvSpPr txBox="1"/>
      </xdr:nvSpPr>
      <xdr:spPr>
        <a:xfrm>
          <a:off x="51971" y="43154"/>
          <a:ext cx="4343708" cy="516858"/>
        </a:xfrm>
        <a:prstGeom prst="rect">
          <a:avLst/>
        </a:prstGeom>
        <a:solidFill>
          <a:schemeClr val="bg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SANCIÓN</a:t>
          </a:r>
          <a:r>
            <a:rPr lang="es-MX" sz="1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CORRECCIÓN</a:t>
          </a:r>
          <a:endParaRPr lang="es-MX" sz="18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4432670</xdr:colOff>
      <xdr:row>0</xdr:row>
      <xdr:rowOff>6164</xdr:rowOff>
    </xdr:from>
    <xdr:to>
      <xdr:col>1</xdr:col>
      <xdr:colOff>6042336</xdr:colOff>
      <xdr:row>4</xdr:row>
      <xdr:rowOff>95160</xdr:rowOff>
    </xdr:to>
    <xdr:pic>
      <xdr:nvPicPr>
        <xdr:cNvPr id="22" name="Imagen 21">
          <a:hlinkClick xmlns:r="http://schemas.openxmlformats.org/officeDocument/2006/relationships" r:id="rId2" tooltip="Visitar sitio web"/>
          <a:extLst>
            <a:ext uri="{FF2B5EF4-FFF2-40B4-BE49-F238E27FC236}">
              <a16:creationId xmlns:a16="http://schemas.microsoft.com/office/drawing/2014/main" id="{19634BDA-4CB8-41EE-9176-323CF64F8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456" y="6164"/>
          <a:ext cx="1609666" cy="569870"/>
        </a:xfrm>
        <a:prstGeom prst="rect">
          <a:avLst/>
        </a:prstGeom>
      </xdr:spPr>
    </xdr:pic>
    <xdr:clientData/>
  </xdr:twoCellAnchor>
  <xdr:twoCellAnchor>
    <xdr:from>
      <xdr:col>0</xdr:col>
      <xdr:colOff>172622</xdr:colOff>
      <xdr:row>4</xdr:row>
      <xdr:rowOff>117135</xdr:rowOff>
    </xdr:from>
    <xdr:to>
      <xdr:col>2</xdr:col>
      <xdr:colOff>1270000</xdr:colOff>
      <xdr:row>5</xdr:row>
      <xdr:rowOff>36990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3E038CE0-2362-4AD1-8933-E00C99711557}"/>
            </a:ext>
          </a:extLst>
        </xdr:cNvPr>
        <xdr:cNvSpPr/>
      </xdr:nvSpPr>
      <xdr:spPr>
        <a:xfrm>
          <a:off x="172622" y="598009"/>
          <a:ext cx="7798786" cy="67816"/>
        </a:xfrm>
        <a:prstGeom prst="rect">
          <a:avLst/>
        </a:prstGeom>
        <a:solidFill>
          <a:srgbClr val="FF6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6128059</xdr:colOff>
      <xdr:row>1</xdr:row>
      <xdr:rowOff>6165</xdr:rowOff>
    </xdr:from>
    <xdr:to>
      <xdr:col>3</xdr:col>
      <xdr:colOff>12330</xdr:colOff>
      <xdr:row>4</xdr:row>
      <xdr:rowOff>86311</xdr:rowOff>
    </xdr:to>
    <xdr:grpSp>
      <xdr:nvGrpSpPr>
        <xdr:cNvPr id="24" name="Grupo 23">
          <a:hlinkClick xmlns:r="http://schemas.openxmlformats.org/officeDocument/2006/relationships" r:id="rId4" tooltip="Descargar otras herramientas"/>
          <a:extLst>
            <a:ext uri="{FF2B5EF4-FFF2-40B4-BE49-F238E27FC236}">
              <a16:creationId xmlns:a16="http://schemas.microsoft.com/office/drawing/2014/main" id="{F490F8CE-51CD-448C-8C31-6BF8899D303B}"/>
            </a:ext>
          </a:extLst>
        </xdr:cNvPr>
        <xdr:cNvGrpSpPr/>
      </xdr:nvGrpSpPr>
      <xdr:grpSpPr>
        <a:xfrm>
          <a:off x="6166544" y="44650"/>
          <a:ext cx="1683867" cy="522722"/>
          <a:chOff x="8421456" y="1091214"/>
          <a:chExt cx="1683058" cy="524030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79907DDE-2B13-40CE-BE36-71B99701C0E1}"/>
              </a:ext>
            </a:extLst>
          </xdr:cNvPr>
          <xdr:cNvSpPr/>
        </xdr:nvSpPr>
        <xdr:spPr>
          <a:xfrm>
            <a:off x="8421456" y="1091214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71F6249B-B0EC-4730-B7CE-99873B8931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4612" y="1122039"/>
            <a:ext cx="484727" cy="484727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1910C5AF-A918-4AA8-B5C3-5E594B1EE906}"/>
              </a:ext>
            </a:extLst>
          </xdr:cNvPr>
          <xdr:cNvSpPr txBox="1"/>
        </xdr:nvSpPr>
        <xdr:spPr>
          <a:xfrm>
            <a:off x="8957815" y="1109709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más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10BBCB8F-D4CC-4938-8408-0E840C8A3232}"/>
              </a:ext>
            </a:extLst>
          </xdr:cNvPr>
          <xdr:cNvSpPr txBox="1"/>
        </xdr:nvSpPr>
        <xdr:spPr>
          <a:xfrm>
            <a:off x="8974585" y="1292934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 fPrintsWithSheet="0"/>
  </xdr:twoCellAnchor>
  <xdr:twoCellAnchor>
    <xdr:from>
      <xdr:col>1</xdr:col>
      <xdr:colOff>0</xdr:colOff>
      <xdr:row>24</xdr:row>
      <xdr:rowOff>0</xdr:rowOff>
    </xdr:from>
    <xdr:to>
      <xdr:col>3</xdr:col>
      <xdr:colOff>18495</xdr:colOff>
      <xdr:row>25</xdr:row>
      <xdr:rowOff>61650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E7310F9F-3E0E-41F2-8198-36FE60CE4FE5}"/>
            </a:ext>
          </a:extLst>
        </xdr:cNvPr>
        <xdr:cNvSpPr txBox="1"/>
      </xdr:nvSpPr>
      <xdr:spPr>
        <a:xfrm>
          <a:off x="178786" y="4155243"/>
          <a:ext cx="7817282" cy="209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Diseño: derechos reservados William Dussan Salazar 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4</xdr:col>
      <xdr:colOff>115456</xdr:colOff>
      <xdr:row>7</xdr:row>
      <xdr:rowOff>1</xdr:rowOff>
    </xdr:from>
    <xdr:to>
      <xdr:col>4</xdr:col>
      <xdr:colOff>1731818</xdr:colOff>
      <xdr:row>10</xdr:row>
      <xdr:rowOff>76970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AFF779-4DA5-9983-E3F0-2E7CE0922DE5}"/>
            </a:ext>
          </a:extLst>
        </xdr:cNvPr>
        <xdr:cNvGrpSpPr/>
      </xdr:nvGrpSpPr>
      <xdr:grpSpPr>
        <a:xfrm>
          <a:off x="9743082" y="744041"/>
          <a:ext cx="1616362" cy="513131"/>
          <a:chOff x="9473687" y="1180202"/>
          <a:chExt cx="1654001" cy="584788"/>
        </a:xfrm>
      </xdr:grpSpPr>
      <xdr:sp macro="" textlink="">
        <xdr:nvSpPr>
          <xdr:cNvPr id="5" name="Rectángulo: esquinas redondeadas 4">
            <a:extLst>
              <a:ext uri="{FF2B5EF4-FFF2-40B4-BE49-F238E27FC236}">
                <a16:creationId xmlns:a16="http://schemas.microsoft.com/office/drawing/2014/main" id="{6BE4DE77-7906-4A1D-8500-6F3D4302AF77}"/>
              </a:ext>
            </a:extLst>
          </xdr:cNvPr>
          <xdr:cNvSpPr/>
        </xdr:nvSpPr>
        <xdr:spPr>
          <a:xfrm>
            <a:off x="9473687" y="1180202"/>
            <a:ext cx="1654001" cy="584788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15BDBA3-A41B-4114-98CD-C213ECF7D28E}"/>
              </a:ext>
            </a:extLst>
          </xdr:cNvPr>
          <xdr:cNvSpPr txBox="1"/>
        </xdr:nvSpPr>
        <xdr:spPr>
          <a:xfrm>
            <a:off x="9940949" y="1200841"/>
            <a:ext cx="1162050" cy="54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7" name="Imagen 6">
            <a:extLst>
              <a:ext uri="{FF2B5EF4-FFF2-40B4-BE49-F238E27FC236}">
                <a16:creationId xmlns:a16="http://schemas.microsoft.com/office/drawing/2014/main" id="{3D2EC34F-747D-4FC0-B358-57FADA3CD7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92944" y="1214234"/>
            <a:ext cx="527101" cy="52281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%20Dussan/Desktop/NUEVOS%20APLICATIVOS/BUSINESS%20110%20TAX%20v1.28%202020%20E%20B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GO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Conf"/>
      <sheetName val="Listas"/>
      <sheetName val="BUSINESS 110 TAX v1"/>
    </sheetNames>
    <sheetDataSet>
      <sheetData sheetId="0" refreshError="1">
        <row r="20000">
          <cell r="A20000">
            <v>1</v>
          </cell>
        </row>
        <row r="20003">
          <cell r="F20003">
            <v>0</v>
          </cell>
        </row>
        <row r="20004">
          <cell r="F20004">
            <v>0</v>
          </cell>
        </row>
        <row r="20005">
          <cell r="F20005">
            <v>0</v>
          </cell>
        </row>
        <row r="20006">
          <cell r="F2000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>
        <row r="9">
          <cell r="C9">
            <v>2020</v>
          </cell>
        </row>
        <row r="10">
          <cell r="C10" t="str">
            <v>Renta Año gravable 2020</v>
          </cell>
        </row>
      </sheetData>
      <sheetData sheetId="108" refreshError="1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E8E73-091A-4F8A-8D6C-841B20F2EF09}">
  <sheetPr codeName="Hoja34">
    <tabColor rgb="FFC00000"/>
  </sheetPr>
  <dimension ref="A1:WX19884"/>
  <sheetViews>
    <sheetView tabSelected="1" zoomScale="99" zoomScaleNormal="99" workbookViewId="0">
      <pane ySplit="6" topLeftCell="A7" activePane="bottomLeft" state="frozen"/>
      <selection pane="bottomLeft" activeCell="D17" sqref="D17"/>
    </sheetView>
  </sheetViews>
  <sheetFormatPr baseColWidth="10" defaultColWidth="12" defaultRowHeight="11.5" zeroHeight="1" x14ac:dyDescent="0.25"/>
  <cols>
    <col min="1" max="1" width="0.6640625" style="1" customWidth="1"/>
    <col min="2" max="2" width="114.109375" style="1" customWidth="1"/>
    <col min="3" max="3" width="22.33203125" style="1" customWidth="1"/>
    <col min="4" max="4" width="31.33203125" style="1" customWidth="1"/>
    <col min="5" max="5" width="33.6640625" style="3" customWidth="1"/>
    <col min="6" max="6" width="17.33203125" style="3" customWidth="1"/>
    <col min="7" max="7" width="19" style="3" customWidth="1"/>
    <col min="8" max="8" width="22.44140625" style="2" customWidth="1"/>
    <col min="9" max="9" width="12" style="2" customWidth="1"/>
    <col min="10" max="622" width="12" style="1" customWidth="1"/>
    <col min="623" max="16384" width="12" style="1"/>
  </cols>
  <sheetData>
    <row r="1" spans="2:622" ht="3" customHeight="1" x14ac:dyDescent="0.25">
      <c r="WV1" s="47"/>
      <c r="WW1" s="47" t="s">
        <v>18</v>
      </c>
      <c r="WX1" s="68">
        <v>45306</v>
      </c>
    </row>
    <row r="2" spans="2:622" x14ac:dyDescent="0.25">
      <c r="D2" s="72" t="str">
        <f ca="1">IF(B500=1,"&lt;&lt;Descargue la versión más actualizada de esta herramienta","")</f>
        <v/>
      </c>
      <c r="E2" s="72"/>
      <c r="WV2" s="47"/>
      <c r="WW2" s="47" t="s">
        <v>18</v>
      </c>
    </row>
    <row r="3" spans="2:622" ht="11.5" customHeight="1" x14ac:dyDescent="0.25">
      <c r="D3" s="72"/>
      <c r="E3" s="72"/>
      <c r="WV3" s="47"/>
      <c r="WW3" s="47" t="s">
        <v>18</v>
      </c>
    </row>
    <row r="4" spans="2:622" x14ac:dyDescent="0.25">
      <c r="C4" s="29"/>
      <c r="D4" s="73" t="str">
        <f>IF(OR(C14&gt;C13,C11&gt;C12),"Digite el valor del impuesto a pagar en la declaración de corrección, revise art. 644 ET y 589 ET","")</f>
        <v/>
      </c>
      <c r="E4" s="73"/>
      <c r="F4" s="6"/>
      <c r="G4" s="6"/>
      <c r="H4" s="71"/>
      <c r="I4" s="30"/>
      <c r="WV4" s="47"/>
      <c r="WW4" s="47" t="s">
        <v>18</v>
      </c>
    </row>
    <row r="5" spans="2:622" x14ac:dyDescent="0.25">
      <c r="C5" s="29"/>
      <c r="D5" s="73"/>
      <c r="E5" s="73"/>
      <c r="F5" s="6"/>
      <c r="G5" s="6"/>
      <c r="H5" s="71"/>
      <c r="I5" s="30"/>
      <c r="WV5" s="47"/>
      <c r="WW5" s="47" t="s">
        <v>18</v>
      </c>
    </row>
    <row r="6" spans="2:622" ht="4.6500000000000004" customHeight="1" x14ac:dyDescent="0.25">
      <c r="C6" s="29"/>
      <c r="D6" s="29"/>
      <c r="E6" s="6"/>
      <c r="F6" s="6"/>
      <c r="G6" s="6"/>
      <c r="H6" s="71"/>
      <c r="I6" s="30"/>
      <c r="WV6" s="47"/>
      <c r="WW6" s="47" t="s">
        <v>18</v>
      </c>
    </row>
    <row r="7" spans="2:622" ht="4.6500000000000004" customHeight="1" x14ac:dyDescent="0.25">
      <c r="C7" s="4"/>
      <c r="H7" s="3"/>
      <c r="I7" s="3"/>
    </row>
    <row r="8" spans="2:622" ht="15.5" x14ac:dyDescent="0.35">
      <c r="B8" s="25" t="s">
        <v>43</v>
      </c>
      <c r="C8" s="70">
        <v>380000</v>
      </c>
      <c r="H8" s="3"/>
      <c r="I8" s="3"/>
    </row>
    <row r="9" spans="2:622" ht="12.5" x14ac:dyDescent="0.25">
      <c r="B9" s="26" t="s">
        <v>32</v>
      </c>
      <c r="H9" s="3"/>
      <c r="I9" s="3"/>
    </row>
    <row r="10" spans="2:622" ht="6" customHeight="1" x14ac:dyDescent="0.25">
      <c r="H10" s="3"/>
      <c r="I10" s="3"/>
    </row>
    <row r="11" spans="2:622" ht="15.5" x14ac:dyDescent="0.35">
      <c r="B11" s="33" t="s">
        <v>28</v>
      </c>
      <c r="C11" s="34">
        <v>0</v>
      </c>
      <c r="D11" s="35" t="str">
        <f>IF(C11="","Digite la información o digite cero","")</f>
        <v/>
      </c>
      <c r="E11" s="20"/>
      <c r="H11" s="3"/>
      <c r="I11" s="3"/>
    </row>
    <row r="12" spans="2:622" ht="15.5" x14ac:dyDescent="0.35">
      <c r="B12" s="33" t="s">
        <v>29</v>
      </c>
      <c r="C12" s="46">
        <v>0</v>
      </c>
      <c r="D12" s="35" t="str">
        <f t="shared" ref="D12:D14" si="0">IF(C12="","Digite la información o digite cero","")</f>
        <v/>
      </c>
      <c r="E12" s="20"/>
      <c r="H12" s="3"/>
      <c r="I12" s="3"/>
    </row>
    <row r="13" spans="2:622" ht="15.5" x14ac:dyDescent="0.35">
      <c r="B13" s="33" t="s">
        <v>30</v>
      </c>
      <c r="C13" s="34">
        <v>0</v>
      </c>
      <c r="D13" s="35" t="str">
        <f t="shared" si="0"/>
        <v/>
      </c>
      <c r="E13" s="20"/>
      <c r="H13" s="3"/>
      <c r="I13" s="3"/>
    </row>
    <row r="14" spans="2:622" ht="15.5" x14ac:dyDescent="0.35">
      <c r="B14" s="33" t="s">
        <v>31</v>
      </c>
      <c r="C14" s="46">
        <v>0</v>
      </c>
      <c r="D14" s="35" t="str">
        <f t="shared" si="0"/>
        <v/>
      </c>
      <c r="E14" s="20"/>
      <c r="H14" s="3"/>
      <c r="I14" s="3"/>
    </row>
    <row r="15" spans="2:622" ht="28.5" thickBot="1" x14ac:dyDescent="0.3">
      <c r="B15" s="51" t="s">
        <v>42</v>
      </c>
      <c r="C15" s="38" t="s">
        <v>1</v>
      </c>
      <c r="D15" s="35" t="str">
        <f t="shared" ref="D15" si="1">IF(C15="","Digite la información","")</f>
        <v/>
      </c>
      <c r="H15" s="3"/>
      <c r="I15" s="3"/>
    </row>
    <row r="16" spans="2:622" ht="15.5" x14ac:dyDescent="0.35">
      <c r="B16" s="44" t="s">
        <v>41</v>
      </c>
      <c r="C16" s="40" t="s">
        <v>1</v>
      </c>
      <c r="D16" s="35" t="str">
        <f>IF(C16="","Digite la información","")</f>
        <v/>
      </c>
      <c r="H16" s="3"/>
      <c r="I16" s="3"/>
    </row>
    <row r="17" spans="1:9" ht="15.5" x14ac:dyDescent="0.35">
      <c r="B17" s="45" t="s">
        <v>27</v>
      </c>
      <c r="C17" s="41"/>
      <c r="D17" s="35" t="str">
        <f>IF(AND(C16="NO",C17&gt;0),"Solo digite la fecha si seleccionó SI en la fila 16","")</f>
        <v/>
      </c>
      <c r="E17" s="67" t="str">
        <f>IF(AND(C16="SI",C17=""),"Digite la fecha de presentación inicial","")</f>
        <v/>
      </c>
      <c r="H17" s="3"/>
      <c r="I17" s="3"/>
    </row>
    <row r="18" spans="1:9" ht="15.5" x14ac:dyDescent="0.35">
      <c r="B18" s="45" t="s">
        <v>40</v>
      </c>
      <c r="C18" s="41"/>
      <c r="D18" s="35" t="str">
        <f>IF(AND(C16="NO",C18&gt;0),"Solo digite la fecha si seleccionó SI en la fila 16","")</f>
        <v/>
      </c>
      <c r="E18" s="67" t="str">
        <f>IF(AND(C16="SI",C18=""),"Digite la fecha de presentación inicial","")</f>
        <v/>
      </c>
      <c r="H18" s="3"/>
      <c r="I18" s="3"/>
    </row>
    <row r="19" spans="1:9" ht="16" thickBot="1" x14ac:dyDescent="0.4">
      <c r="B19" s="42" t="s">
        <v>39</v>
      </c>
      <c r="C19" s="43">
        <f>IF(C17-C18&gt;0,ROUNDUP((DAYS360(C18,C17))/30,0),0)</f>
        <v>0</v>
      </c>
      <c r="D19" s="5" t="str">
        <f>IF(C18&lt;=C17,"","Revise porque según las fechas no se presentó extemporanea la declaración inicial")</f>
        <v/>
      </c>
      <c r="E19" s="24"/>
      <c r="H19" s="3"/>
      <c r="I19" s="3"/>
    </row>
    <row r="20" spans="1:9" ht="15.5" x14ac:dyDescent="0.35">
      <c r="B20" s="64" t="s">
        <v>0</v>
      </c>
      <c r="C20" s="66">
        <f>IF(AND(C13&gt;1,C14&gt;C13),0,C8)</f>
        <v>380000</v>
      </c>
      <c r="E20" s="24"/>
      <c r="H20" s="3"/>
      <c r="I20" s="3"/>
    </row>
    <row r="21" spans="1:9" ht="15.5" x14ac:dyDescent="0.35">
      <c r="B21" s="39" t="s">
        <v>34</v>
      </c>
      <c r="C21" s="53">
        <f>ROUND(C46,-3)</f>
        <v>380000</v>
      </c>
      <c r="D21" s="35" t="str">
        <f>IF(C11&gt;C12,"La cifra digitada en la fila 12 no puede ser inferior a la de la fila 11","")</f>
        <v/>
      </c>
      <c r="H21" s="3"/>
      <c r="I21" s="3"/>
    </row>
    <row r="22" spans="1:9" ht="15.5" x14ac:dyDescent="0.25">
      <c r="B22" s="65" t="s">
        <v>35</v>
      </c>
      <c r="C22" s="32">
        <v>0</v>
      </c>
      <c r="D22" s="7"/>
      <c r="H22" s="3"/>
      <c r="I22" s="3"/>
    </row>
    <row r="23" spans="1:9" ht="15.5" x14ac:dyDescent="0.35">
      <c r="B23" s="31" t="s">
        <v>36</v>
      </c>
      <c r="C23" s="54">
        <f>MAX(C47:C48)</f>
        <v>380000</v>
      </c>
      <c r="D23" s="19"/>
      <c r="H23" s="3"/>
      <c r="I23" s="3"/>
    </row>
    <row r="24" spans="1:9" x14ac:dyDescent="0.25">
      <c r="H24" s="3"/>
      <c r="I24" s="3"/>
    </row>
    <row r="25" spans="1:9" x14ac:dyDescent="0.25">
      <c r="H25" s="3"/>
      <c r="I25" s="3"/>
    </row>
    <row r="26" spans="1:9" x14ac:dyDescent="0.25">
      <c r="H26" s="3"/>
      <c r="I26" s="3"/>
    </row>
    <row r="27" spans="1:9" x14ac:dyDescent="0.25">
      <c r="B27" s="1" t="s">
        <v>44</v>
      </c>
      <c r="C27" s="7"/>
      <c r="H27" s="3"/>
      <c r="I27" s="3"/>
    </row>
    <row r="28" spans="1:9" hidden="1" x14ac:dyDescent="0.25">
      <c r="A28" s="28"/>
      <c r="C28" s="7"/>
      <c r="H28" s="3"/>
      <c r="I28" s="3"/>
    </row>
    <row r="29" spans="1:9" ht="12.5" hidden="1" x14ac:dyDescent="0.25">
      <c r="A29" s="28"/>
      <c r="B29" s="27" t="s">
        <v>33</v>
      </c>
      <c r="C29" s="55"/>
      <c r="H29" s="3"/>
      <c r="I29" s="3"/>
    </row>
    <row r="30" spans="1:9" ht="12.5" hidden="1" x14ac:dyDescent="0.25">
      <c r="A30" s="28"/>
      <c r="B30" s="8" t="s">
        <v>3</v>
      </c>
      <c r="C30" s="17"/>
      <c r="H30" s="3"/>
      <c r="I30" s="3"/>
    </row>
    <row r="31" spans="1:9" ht="12.5" hidden="1" x14ac:dyDescent="0.25">
      <c r="A31" s="28"/>
      <c r="B31" s="8" t="s">
        <v>4</v>
      </c>
      <c r="C31" s="69">
        <f>IF(C11&lt;C12,C12-C11+C13,0)</f>
        <v>0</v>
      </c>
      <c r="H31" s="3"/>
      <c r="I31" s="3"/>
    </row>
    <row r="32" spans="1:9" ht="12.5" hidden="1" x14ac:dyDescent="0.25">
      <c r="A32" s="28"/>
      <c r="B32" s="8" t="s">
        <v>5</v>
      </c>
      <c r="C32" s="17">
        <f>IF(C14&lt;C13,C13-C14,0)</f>
        <v>0</v>
      </c>
      <c r="H32" s="3"/>
      <c r="I32" s="3"/>
    </row>
    <row r="33" spans="1:9" ht="12.5" hidden="1" x14ac:dyDescent="0.25">
      <c r="A33" s="28"/>
      <c r="B33" s="8" t="s">
        <v>6</v>
      </c>
      <c r="C33" s="17">
        <f>IF(C15="NO",C31*C53,C31*C54)</f>
        <v>0</v>
      </c>
      <c r="H33" s="3"/>
      <c r="I33" s="3"/>
    </row>
    <row r="34" spans="1:9" ht="12.5" hidden="1" x14ac:dyDescent="0.25">
      <c r="A34" s="28"/>
      <c r="B34" s="8" t="s">
        <v>7</v>
      </c>
      <c r="C34" s="17">
        <f>IF(C15="NO",C32*C53,C32*C54)</f>
        <v>0</v>
      </c>
      <c r="H34" s="3"/>
      <c r="I34" s="3"/>
    </row>
    <row r="35" spans="1:9" ht="12.5" hidden="1" x14ac:dyDescent="0.25">
      <c r="A35" s="28"/>
      <c r="B35" s="11" t="s">
        <v>8</v>
      </c>
      <c r="C35" s="56">
        <f>MAX(C33:C34)</f>
        <v>0</v>
      </c>
      <c r="H35" s="3"/>
      <c r="I35" s="3"/>
    </row>
    <row r="36" spans="1:9" ht="12.5" hidden="1" x14ac:dyDescent="0.25">
      <c r="A36" s="28"/>
      <c r="B36" s="8" t="s">
        <v>9</v>
      </c>
      <c r="C36" s="17">
        <f>(C31*5%)*C19</f>
        <v>0</v>
      </c>
      <c r="H36" s="3"/>
      <c r="I36" s="3"/>
    </row>
    <row r="37" spans="1:9" ht="12.5" hidden="1" x14ac:dyDescent="0.25">
      <c r="A37" s="28"/>
      <c r="B37" s="8" t="s">
        <v>10</v>
      </c>
      <c r="C37" s="17">
        <f>(C32*5%)*C19</f>
        <v>0</v>
      </c>
      <c r="H37" s="3"/>
      <c r="I37" s="3"/>
    </row>
    <row r="38" spans="1:9" ht="2.75" hidden="1" customHeight="1" x14ac:dyDescent="0.25">
      <c r="A38" s="28"/>
      <c r="B38" s="11" t="s">
        <v>11</v>
      </c>
      <c r="C38" s="56">
        <f>MAX(C36:C37)</f>
        <v>0</v>
      </c>
      <c r="H38" s="3"/>
      <c r="I38" s="3"/>
    </row>
    <row r="39" spans="1:9" ht="12.5" hidden="1" x14ac:dyDescent="0.25">
      <c r="A39" s="28"/>
      <c r="B39" s="12" t="s">
        <v>12</v>
      </c>
      <c r="C39" s="57">
        <f>IF(C16="SI",(C35+C38),C35)</f>
        <v>0</v>
      </c>
      <c r="H39" s="3"/>
      <c r="I39" s="3"/>
    </row>
    <row r="40" spans="1:9" ht="12.5" hidden="1" x14ac:dyDescent="0.25">
      <c r="A40" s="28"/>
      <c r="B40" s="8" t="s">
        <v>13</v>
      </c>
      <c r="C40" s="17">
        <f>+C31</f>
        <v>0</v>
      </c>
      <c r="H40" s="3"/>
      <c r="I40" s="3"/>
    </row>
    <row r="41" spans="1:9" ht="12.5" hidden="1" x14ac:dyDescent="0.25">
      <c r="A41" s="28"/>
      <c r="B41" s="8" t="s">
        <v>14</v>
      </c>
      <c r="C41" s="17">
        <f>+C32</f>
        <v>0</v>
      </c>
      <c r="H41" s="3"/>
      <c r="I41" s="3"/>
    </row>
    <row r="42" spans="1:9" ht="12.5" hidden="1" x14ac:dyDescent="0.25">
      <c r="A42" s="28"/>
      <c r="B42" s="11" t="s">
        <v>15</v>
      </c>
      <c r="C42" s="56">
        <f>MAX(C40:C41)</f>
        <v>0</v>
      </c>
      <c r="H42" s="3"/>
      <c r="I42" s="3"/>
    </row>
    <row r="43" spans="1:9" ht="12.5" hidden="1" x14ac:dyDescent="0.25">
      <c r="A43" s="28"/>
      <c r="B43" s="11" t="s">
        <v>16</v>
      </c>
      <c r="C43" s="56">
        <f>IF(C39&lt;C42,C39,C42)</f>
        <v>0</v>
      </c>
      <c r="H43" s="3"/>
      <c r="I43" s="3"/>
    </row>
    <row r="44" spans="1:9" ht="12.5" hidden="1" x14ac:dyDescent="0.25">
      <c r="A44" s="28"/>
      <c r="B44" s="8" t="s">
        <v>2</v>
      </c>
      <c r="C44" s="17">
        <f>+C20</f>
        <v>380000</v>
      </c>
      <c r="H44" s="3"/>
      <c r="I44" s="3"/>
    </row>
    <row r="45" spans="1:9" ht="12.5" hidden="1" x14ac:dyDescent="0.25">
      <c r="A45" s="28"/>
      <c r="B45" s="13" t="s">
        <v>17</v>
      </c>
      <c r="C45" s="58">
        <f>IF(C43&lt;C44,C44,C43)</f>
        <v>380000</v>
      </c>
      <c r="H45" s="3"/>
      <c r="I45" s="3"/>
    </row>
    <row r="46" spans="1:9" ht="12.5" hidden="1" x14ac:dyDescent="0.25">
      <c r="A46" s="28"/>
      <c r="B46" s="14" t="s">
        <v>17</v>
      </c>
      <c r="C46" s="59">
        <f>+C45</f>
        <v>380000</v>
      </c>
      <c r="H46" s="3"/>
      <c r="I46" s="3"/>
    </row>
    <row r="47" spans="1:9" ht="13" hidden="1" x14ac:dyDescent="0.3">
      <c r="A47" s="28"/>
      <c r="B47" s="9" t="s">
        <v>2</v>
      </c>
      <c r="C47" s="60">
        <f>+C20</f>
        <v>380000</v>
      </c>
      <c r="H47" s="3"/>
      <c r="I47" s="3"/>
    </row>
    <row r="48" spans="1:9" ht="13" hidden="1" x14ac:dyDescent="0.3">
      <c r="A48" s="28"/>
      <c r="B48" s="9" t="s">
        <v>37</v>
      </c>
      <c r="C48" s="60">
        <f>IF(C22=0%,C46,C46*C22)</f>
        <v>380000</v>
      </c>
      <c r="H48" s="3"/>
      <c r="I48" s="3"/>
    </row>
    <row r="49" spans="1:10" ht="10.5" hidden="1" customHeight="1" x14ac:dyDescent="0.25">
      <c r="A49" s="28"/>
      <c r="B49" s="15"/>
      <c r="C49" s="17"/>
      <c r="H49" s="3"/>
      <c r="I49" s="3"/>
    </row>
    <row r="50" spans="1:10" ht="12.5" hidden="1" x14ac:dyDescent="0.25">
      <c r="A50" s="28"/>
      <c r="B50" s="16"/>
      <c r="C50" s="17"/>
      <c r="D50" s="7"/>
      <c r="H50" s="3"/>
      <c r="I50" s="3"/>
      <c r="J50" s="7"/>
    </row>
    <row r="51" spans="1:10" ht="12.5" hidden="1" x14ac:dyDescent="0.25">
      <c r="A51" s="28"/>
      <c r="B51" s="21" t="s">
        <v>20</v>
      </c>
      <c r="C51" s="61"/>
      <c r="D51" s="7"/>
      <c r="H51" s="3"/>
      <c r="I51" s="3"/>
      <c r="J51" s="7"/>
    </row>
    <row r="52" spans="1:10" ht="12.5" hidden="1" x14ac:dyDescent="0.25">
      <c r="A52" s="28">
        <v>73</v>
      </c>
      <c r="B52" s="23" t="s">
        <v>21</v>
      </c>
      <c r="C52" s="61"/>
      <c r="D52" s="7"/>
      <c r="H52" s="3"/>
      <c r="I52" s="3"/>
      <c r="J52" s="7"/>
    </row>
    <row r="53" spans="1:10" ht="12.5" hidden="1" x14ac:dyDescent="0.25">
      <c r="A53" s="28">
        <v>74</v>
      </c>
      <c r="B53" s="22" t="s">
        <v>22</v>
      </c>
      <c r="C53" s="62">
        <v>0.1</v>
      </c>
    </row>
    <row r="54" spans="1:10" ht="12.5" hidden="1" x14ac:dyDescent="0.25">
      <c r="A54" s="28">
        <v>75</v>
      </c>
      <c r="B54" s="22" t="s">
        <v>23</v>
      </c>
      <c r="C54" s="62">
        <v>0.2</v>
      </c>
    </row>
    <row r="55" spans="1:10" ht="12.5" hidden="1" x14ac:dyDescent="0.25">
      <c r="A55" s="28">
        <v>76</v>
      </c>
      <c r="B55" s="22" t="s">
        <v>24</v>
      </c>
      <c r="C55" s="62">
        <v>0.05</v>
      </c>
    </row>
    <row r="56" spans="1:10" ht="12.5" hidden="1" x14ac:dyDescent="0.25">
      <c r="A56" s="28"/>
      <c r="B56" s="23" t="s">
        <v>26</v>
      </c>
      <c r="C56" s="63" t="s">
        <v>19</v>
      </c>
    </row>
    <row r="57" spans="1:10" ht="12.5" hidden="1" x14ac:dyDescent="0.25">
      <c r="A57" s="28"/>
      <c r="B57" s="23" t="s">
        <v>26</v>
      </c>
      <c r="C57" s="63" t="s">
        <v>1</v>
      </c>
    </row>
    <row r="58" spans="1:10" ht="12.5" hidden="1" x14ac:dyDescent="0.25">
      <c r="A58" s="28"/>
      <c r="B58" s="23" t="s">
        <v>25</v>
      </c>
      <c r="C58" s="63">
        <v>0</v>
      </c>
    </row>
    <row r="59" spans="1:10" ht="12.5" hidden="1" x14ac:dyDescent="0.25">
      <c r="A59" s="28"/>
      <c r="B59" s="23" t="s">
        <v>25</v>
      </c>
      <c r="C59" s="63">
        <v>0.5</v>
      </c>
    </row>
    <row r="60" spans="1:10" ht="12.5" hidden="1" x14ac:dyDescent="0.25">
      <c r="A60" s="28"/>
      <c r="B60" s="23" t="s">
        <v>25</v>
      </c>
      <c r="C60" s="63">
        <v>0.75</v>
      </c>
    </row>
    <row r="61" spans="1:10" ht="12.5" hidden="1" x14ac:dyDescent="0.25">
      <c r="A61" s="28"/>
      <c r="B61" s="8"/>
      <c r="C61" s="17"/>
    </row>
    <row r="62" spans="1:10" ht="12.5" x14ac:dyDescent="0.25">
      <c r="B62" s="16"/>
      <c r="C62" s="17"/>
    </row>
    <row r="63" spans="1:10" ht="12.5" x14ac:dyDescent="0.25">
      <c r="B63" s="16"/>
      <c r="C63" s="17"/>
    </row>
    <row r="64" spans="1:10" ht="12.5" x14ac:dyDescent="0.25">
      <c r="B64" s="16" t="s">
        <v>38</v>
      </c>
      <c r="C64" s="17"/>
    </row>
    <row r="65" spans="2:4" ht="22.5" hidden="1" x14ac:dyDescent="0.45">
      <c r="B65" s="52"/>
      <c r="C65" s="17"/>
      <c r="D65" s="7"/>
    </row>
    <row r="66" spans="2:4" ht="12.5" hidden="1" x14ac:dyDescent="0.25">
      <c r="B66" s="16"/>
      <c r="C66" s="17"/>
      <c r="D66" s="7"/>
    </row>
    <row r="67" spans="2:4" ht="12.5" hidden="1" x14ac:dyDescent="0.25">
      <c r="B67" s="16"/>
      <c r="C67" s="17"/>
      <c r="D67" s="7"/>
    </row>
    <row r="68" spans="2:4" ht="12.5" hidden="1" x14ac:dyDescent="0.25">
      <c r="B68" s="16"/>
      <c r="C68" s="17"/>
      <c r="D68" s="7"/>
    </row>
    <row r="69" spans="2:4" ht="12.5" hidden="1" x14ac:dyDescent="0.25">
      <c r="B69" s="16"/>
      <c r="C69" s="17"/>
      <c r="D69" s="7"/>
    </row>
    <row r="70" spans="2:4" ht="12.5" hidden="1" x14ac:dyDescent="0.25">
      <c r="B70" s="16"/>
      <c r="C70" s="17"/>
      <c r="D70" s="7"/>
    </row>
    <row r="71" spans="2:4" ht="12.5" hidden="1" x14ac:dyDescent="0.25">
      <c r="B71" s="16"/>
      <c r="C71" s="17"/>
      <c r="D71" s="7"/>
    </row>
    <row r="72" spans="2:4" ht="12.5" hidden="1" x14ac:dyDescent="0.25">
      <c r="B72" s="16"/>
      <c r="C72" s="17"/>
      <c r="D72" s="7"/>
    </row>
    <row r="73" spans="2:4" ht="12.5" hidden="1" x14ac:dyDescent="0.25">
      <c r="B73" s="16"/>
      <c r="C73" s="17"/>
      <c r="D73" s="7"/>
    </row>
    <row r="74" spans="2:4" ht="12.5" hidden="1" x14ac:dyDescent="0.25">
      <c r="B74" s="16"/>
      <c r="C74" s="17"/>
      <c r="D74" s="7"/>
    </row>
    <row r="75" spans="2:4" ht="12.5" hidden="1" x14ac:dyDescent="0.25">
      <c r="B75" s="16"/>
      <c r="C75" s="17"/>
      <c r="D75" s="7"/>
    </row>
    <row r="76" spans="2:4" ht="12.5" hidden="1" x14ac:dyDescent="0.25">
      <c r="B76" s="16"/>
      <c r="C76" s="17"/>
      <c r="D76" s="7"/>
    </row>
    <row r="77" spans="2:4" ht="12.5" hidden="1" x14ac:dyDescent="0.25">
      <c r="B77" s="16"/>
      <c r="C77" s="17"/>
      <c r="D77" s="7"/>
    </row>
    <row r="78" spans="2:4" ht="12.5" hidden="1" x14ac:dyDescent="0.25">
      <c r="B78" s="16"/>
      <c r="C78" s="17"/>
      <c r="D78" s="7"/>
    </row>
    <row r="79" spans="2:4" ht="12.5" hidden="1" x14ac:dyDescent="0.25">
      <c r="B79" s="16"/>
      <c r="C79" s="17"/>
      <c r="D79" s="7"/>
    </row>
    <row r="80" spans="2:4" ht="12.5" hidden="1" x14ac:dyDescent="0.25">
      <c r="B80" s="16"/>
      <c r="C80" s="17"/>
      <c r="D80" s="7"/>
    </row>
    <row r="81" spans="2:4" ht="12.5" hidden="1" x14ac:dyDescent="0.25">
      <c r="B81" s="16"/>
      <c r="C81" s="17"/>
      <c r="D81" s="7"/>
    </row>
    <row r="82" spans="2:4" ht="12.5" hidden="1" x14ac:dyDescent="0.25">
      <c r="B82" s="16"/>
      <c r="C82" s="17"/>
      <c r="D82" s="7"/>
    </row>
    <row r="83" spans="2:4" ht="12.5" hidden="1" x14ac:dyDescent="0.25">
      <c r="B83" s="16"/>
      <c r="C83" s="17"/>
      <c r="D83" s="7"/>
    </row>
    <row r="84" spans="2:4" ht="12.5" hidden="1" x14ac:dyDescent="0.25">
      <c r="B84" s="16"/>
      <c r="C84" s="17"/>
      <c r="D84" s="7"/>
    </row>
    <row r="85" spans="2:4" ht="12.5" hidden="1" x14ac:dyDescent="0.25">
      <c r="B85" s="16"/>
      <c r="C85" s="17"/>
      <c r="D85" s="7"/>
    </row>
    <row r="86" spans="2:4" ht="12.5" hidden="1" x14ac:dyDescent="0.25">
      <c r="B86" s="16"/>
      <c r="C86" s="17"/>
      <c r="D86" s="7"/>
    </row>
    <row r="87" spans="2:4" ht="12.5" hidden="1" x14ac:dyDescent="0.25">
      <c r="B87" s="8"/>
      <c r="C87" s="10"/>
    </row>
    <row r="88" spans="2:4" ht="12.5" hidden="1" x14ac:dyDescent="0.25">
      <c r="B88" s="8"/>
      <c r="C88" s="10"/>
    </row>
    <row r="89" spans="2:4" ht="12.5" hidden="1" x14ac:dyDescent="0.25">
      <c r="B89" s="8"/>
      <c r="C89" s="10"/>
    </row>
    <row r="90" spans="2:4" ht="12.5" hidden="1" x14ac:dyDescent="0.25">
      <c r="B90" s="8"/>
      <c r="C90" s="10"/>
    </row>
    <row r="91" spans="2:4" ht="12.5" hidden="1" x14ac:dyDescent="0.25">
      <c r="B91" s="8"/>
      <c r="C91" s="10"/>
    </row>
    <row r="92" spans="2:4" ht="12.5" hidden="1" x14ac:dyDescent="0.25">
      <c r="B92" s="8"/>
      <c r="C92" s="10"/>
    </row>
    <row r="93" spans="2:4" ht="12.5" hidden="1" x14ac:dyDescent="0.25">
      <c r="B93" s="8"/>
      <c r="C93" s="10"/>
    </row>
    <row r="94" spans="2:4" ht="12.5" hidden="1" x14ac:dyDescent="0.25">
      <c r="B94" s="8"/>
      <c r="C94" s="10"/>
    </row>
    <row r="95" spans="2:4" ht="12.5" hidden="1" x14ac:dyDescent="0.25">
      <c r="B95" s="8"/>
      <c r="C95" s="10"/>
    </row>
    <row r="96" spans="2:4" ht="12.5" hidden="1" x14ac:dyDescent="0.25">
      <c r="B96" s="8"/>
      <c r="C96" s="10"/>
    </row>
    <row r="97" spans="2:3" ht="12.5" hidden="1" x14ac:dyDescent="0.25">
      <c r="B97" s="8"/>
      <c r="C97" s="10"/>
    </row>
    <row r="98" spans="2:3" ht="12.5" hidden="1" x14ac:dyDescent="0.25">
      <c r="B98" s="8"/>
      <c r="C98" s="10"/>
    </row>
    <row r="99" spans="2:3" ht="12.5" hidden="1" x14ac:dyDescent="0.25">
      <c r="B99" s="8"/>
      <c r="C99" s="10"/>
    </row>
    <row r="100" spans="2:3" ht="12.5" hidden="1" x14ac:dyDescent="0.25">
      <c r="B100" s="8"/>
      <c r="C100" s="10"/>
    </row>
    <row r="101" spans="2:3" ht="12.5" hidden="1" x14ac:dyDescent="0.25">
      <c r="B101" s="8"/>
      <c r="C101" s="10"/>
    </row>
    <row r="102" spans="2:3" ht="12.5" hidden="1" x14ac:dyDescent="0.25">
      <c r="B102" s="8"/>
      <c r="C102" s="10"/>
    </row>
    <row r="103" spans="2:3" ht="12.5" hidden="1" x14ac:dyDescent="0.25">
      <c r="B103" s="8"/>
      <c r="C103" s="8"/>
    </row>
    <row r="104" spans="2:3" ht="12.5" hidden="1" x14ac:dyDescent="0.25">
      <c r="B104" s="8"/>
      <c r="C104" s="8"/>
    </row>
    <row r="105" spans="2:3" ht="12.5" hidden="1" x14ac:dyDescent="0.25">
      <c r="B105" s="8"/>
      <c r="C105" s="8"/>
    </row>
    <row r="106" spans="2:3" ht="12.5" hidden="1" x14ac:dyDescent="0.25">
      <c r="B106" s="8"/>
      <c r="C106" s="8"/>
    </row>
    <row r="107" spans="2:3" ht="12.5" hidden="1" x14ac:dyDescent="0.25">
      <c r="B107" s="8"/>
      <c r="C107" s="8"/>
    </row>
    <row r="108" spans="2:3" ht="12.5" hidden="1" x14ac:dyDescent="0.25">
      <c r="B108" s="8"/>
      <c r="C108" s="8"/>
    </row>
    <row r="109" spans="2:3" ht="12.5" hidden="1" x14ac:dyDescent="0.25">
      <c r="B109" s="8"/>
      <c r="C109" s="8"/>
    </row>
    <row r="110" spans="2:3" ht="12.5" hidden="1" x14ac:dyDescent="0.25">
      <c r="B110" s="8"/>
      <c r="C110" s="8"/>
    </row>
    <row r="111" spans="2:3" ht="12.5" hidden="1" x14ac:dyDescent="0.25">
      <c r="B111" s="8"/>
      <c r="C111" s="8"/>
    </row>
    <row r="112" spans="2:3" ht="12.5" hidden="1" x14ac:dyDescent="0.25">
      <c r="B112" s="8"/>
      <c r="C112" s="8"/>
    </row>
    <row r="113" spans="2:3" ht="12.5" hidden="1" x14ac:dyDescent="0.25">
      <c r="B113" s="8"/>
      <c r="C113" s="8"/>
    </row>
    <row r="114" spans="2:3" ht="12.5" hidden="1" x14ac:dyDescent="0.25">
      <c r="B114" s="8"/>
      <c r="C114" s="8"/>
    </row>
    <row r="115" spans="2:3" ht="12.5" hidden="1" x14ac:dyDescent="0.25">
      <c r="B115" s="8"/>
      <c r="C115" s="8"/>
    </row>
    <row r="116" spans="2:3" ht="12.5" hidden="1" x14ac:dyDescent="0.25">
      <c r="B116" s="8"/>
      <c r="C116" s="8"/>
    </row>
    <row r="117" spans="2:3" ht="12.5" hidden="1" x14ac:dyDescent="0.25">
      <c r="B117" s="8"/>
      <c r="C117" s="8"/>
    </row>
    <row r="118" spans="2:3" ht="12.5" hidden="1" x14ac:dyDescent="0.25">
      <c r="B118" s="8"/>
      <c r="C118" s="8"/>
    </row>
    <row r="119" spans="2:3" ht="12.5" hidden="1" x14ac:dyDescent="0.25">
      <c r="B119" s="8"/>
      <c r="C119" s="8"/>
    </row>
    <row r="120" spans="2:3" ht="12.5" hidden="1" x14ac:dyDescent="0.25">
      <c r="B120" s="8"/>
      <c r="C120" s="8"/>
    </row>
    <row r="121" spans="2:3" ht="12.5" hidden="1" x14ac:dyDescent="0.25">
      <c r="B121" s="8"/>
      <c r="C121" s="8"/>
    </row>
    <row r="122" spans="2:3" ht="12.5" hidden="1" x14ac:dyDescent="0.25">
      <c r="B122" s="8"/>
      <c r="C122" s="8"/>
    </row>
    <row r="123" spans="2:3" ht="12.5" hidden="1" x14ac:dyDescent="0.25">
      <c r="B123" s="8"/>
      <c r="C123" s="8"/>
    </row>
    <row r="124" spans="2:3" ht="12.5" hidden="1" x14ac:dyDescent="0.25">
      <c r="B124" s="8"/>
      <c r="C124" s="8"/>
    </row>
    <row r="125" spans="2:3" ht="12.5" hidden="1" x14ac:dyDescent="0.25">
      <c r="B125" s="8"/>
      <c r="C125" s="8"/>
    </row>
    <row r="126" spans="2:3" ht="12.5" hidden="1" x14ac:dyDescent="0.25">
      <c r="B126" s="8"/>
      <c r="C126" s="8"/>
    </row>
    <row r="127" spans="2:3" ht="12.5" hidden="1" x14ac:dyDescent="0.25">
      <c r="B127" s="8"/>
      <c r="C127" s="8"/>
    </row>
    <row r="128" spans="2:3" ht="12.5" hidden="1" x14ac:dyDescent="0.25">
      <c r="B128" s="8"/>
      <c r="C128" s="8"/>
    </row>
    <row r="129" spans="2:3" ht="12.5" hidden="1" x14ac:dyDescent="0.25">
      <c r="B129" s="8"/>
      <c r="C129" s="8"/>
    </row>
    <row r="130" spans="2:3" ht="12.5" hidden="1" x14ac:dyDescent="0.25">
      <c r="B130" s="8"/>
      <c r="C130" s="8"/>
    </row>
    <row r="131" spans="2:3" ht="12.5" hidden="1" x14ac:dyDescent="0.25">
      <c r="B131" s="8"/>
      <c r="C131" s="8"/>
    </row>
    <row r="132" spans="2:3" ht="12.5" hidden="1" x14ac:dyDescent="0.25">
      <c r="B132" s="8"/>
      <c r="C132" s="8"/>
    </row>
    <row r="133" spans="2:3" ht="12.5" hidden="1" x14ac:dyDescent="0.25">
      <c r="B133" s="8"/>
      <c r="C133" s="8"/>
    </row>
    <row r="134" spans="2:3" ht="12.5" hidden="1" x14ac:dyDescent="0.25">
      <c r="B134" s="8"/>
      <c r="C134" s="8"/>
    </row>
    <row r="498" spans="2:2" ht="12.5" hidden="1" x14ac:dyDescent="0.25">
      <c r="B498" s="48">
        <f ca="1">TODAY()</f>
        <v>44863</v>
      </c>
    </row>
    <row r="499" spans="2:2" ht="12.5" hidden="1" x14ac:dyDescent="0.25">
      <c r="B499" s="49">
        <f>+WX1</f>
        <v>45306</v>
      </c>
    </row>
    <row r="500" spans="2:2" ht="12.5" hidden="1" x14ac:dyDescent="0.25">
      <c r="B500" s="50">
        <f ca="1">IF(B498&gt;B499,1,0)</f>
        <v>0</v>
      </c>
    </row>
    <row r="19853" spans="6:6" hidden="1" x14ac:dyDescent="0.25">
      <c r="F19853" s="36" t="s">
        <v>18</v>
      </c>
    </row>
    <row r="19878" spans="1:7" hidden="1" x14ac:dyDescent="0.25">
      <c r="A19878" s="1">
        <f>+[1]Menu!A20000</f>
        <v>1</v>
      </c>
    </row>
    <row r="19879" spans="1:7" hidden="1" x14ac:dyDescent="0.25">
      <c r="B19879" s="18"/>
    </row>
    <row r="19881" spans="1:7" hidden="1" x14ac:dyDescent="0.25">
      <c r="B19881" s="18"/>
      <c r="F19881" s="37">
        <f>+[1]Menu!F20003</f>
        <v>0</v>
      </c>
      <c r="G19881" s="7"/>
    </row>
    <row r="19882" spans="1:7" hidden="1" x14ac:dyDescent="0.25">
      <c r="B19882" s="18"/>
      <c r="F19882" s="37">
        <f>+[1]Menu!F20004</f>
        <v>0</v>
      </c>
      <c r="G19882" s="7"/>
    </row>
    <row r="19883" spans="1:7" hidden="1" x14ac:dyDescent="0.25">
      <c r="B19883" s="18"/>
      <c r="F19883" s="37">
        <f>+[1]Menu!F20005</f>
        <v>0</v>
      </c>
      <c r="G19883" s="7"/>
    </row>
    <row r="19884" spans="1:7" hidden="1" x14ac:dyDescent="0.25">
      <c r="B19884" s="18"/>
      <c r="F19884" s="37">
        <f>+[1]Menu!F20006</f>
        <v>0</v>
      </c>
    </row>
  </sheetData>
  <sheetProtection algorithmName="SHA-512" hashValue="eqLcTlB977txjFtpR+i06y0JinV15YS4bPJZjWzH/trqjYLyztH2fpJ++7CLU0/6ma/BsssoYnjvXCz3hlq9kw==" saltValue="KfcMCvcgpT2LFE8mey23Rw==" spinCount="100000" sheet="1" formatCells="0" formatColumns="0" formatRows="0"/>
  <mergeCells count="3">
    <mergeCell ref="H4:H6"/>
    <mergeCell ref="D2:E3"/>
    <mergeCell ref="D4:E5"/>
  </mergeCells>
  <dataValidations disablePrompts="1" xWindow="1511" yWindow="586" count="7">
    <dataValidation type="date" allowBlank="1" showInputMessage="1" showErrorMessage="1" error="Intoduzca una fecha válida_x000a_" prompt="Use el formato DD/MM/AAAA. Digite la fecha en que se presentó la declaración inicial únicamente si la respuesta de la fila16 es SI, de lo contrario deje en blanco" sqref="C17" xr:uid="{84281072-4381-4E9E-AEFA-214D3153D4F6}">
      <formula1>40544</formula1>
      <formula2>58806</formula2>
    </dataValidation>
    <dataValidation allowBlank="1" showInputMessage="1" showErrorMessage="1" prompt="Módifique el valor bajo su responsabilidad" sqref="C20" xr:uid="{1C8062AC-A1B0-49EA-B65E-57436358E8E4}"/>
    <dataValidation type="list" allowBlank="1" showInputMessage="1" showErrorMessage="1" prompt="OPCIONAL:   Según el artículo 640 del E.T., seleccione de la lista, o digite 0%; 50%; 75% según corresponda.  (Revise la normatividad a ver si le aplica esta reducción)" sqref="C22" xr:uid="{71215BD7-561B-494D-8A41-EE7341D53D8C}">
      <formula1>$C$58:$C$60</formula1>
    </dataValidation>
    <dataValidation allowBlank="1" showInputMessage="1" showErrorMessage="1" prompt="Aplica cuando la declaración inicial se presentó extemporaneamente. Parágrafo 1 art. 644 del ET" sqref="C19:C20" xr:uid="{EB906886-4E71-4152-BF61-80FFC5256D04}"/>
    <dataValidation type="list" allowBlank="1" showInputMessage="1" showErrorMessage="1" prompt="Selecciones de la lista, o digite SI ó NO" sqref="C20 C15:C16" xr:uid="{9AC35D81-B7F8-4CC2-AF24-60352B4B0581}">
      <formula1>$C$56:$C$57</formula1>
    </dataValidation>
    <dataValidation type="date" allowBlank="1" showInputMessage="1" showErrorMessage="1" error="Intoduzca una fecha válida_x000a_" prompt="Use el formato DD/MM/AAAA.  Digite la fecha de vencimiento según calendario tributario correspondiente únicamente si la respuesta a la pregunta de la fila 16 es SI." sqref="C18" xr:uid="{714E9B33-992F-4C3E-AB88-1D271A55CDE7}">
      <formula1>40544</formula1>
      <formula2>58806</formula2>
    </dataValidation>
    <dataValidation allowBlank="1" showInputMessage="1" showErrorMessage="1" prompt="Valor de la sanción mínima" sqref="C8" xr:uid="{31CFDAB1-B7FD-40A5-B066-B4352C4C06C2}"/>
  </dataValidation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&amp;LSanción por corrección Art. 644 ET&amp;Cwww.consultorcontable.com&amp;R&amp;D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Corrección</vt:lpstr>
      <vt:lpstr>Corrección!Área_de_impresión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2021-09-13T20:12:57Z</cp:lastPrinted>
  <dcterms:created xsi:type="dcterms:W3CDTF">2021-09-11T14:31:59Z</dcterms:created>
  <dcterms:modified xsi:type="dcterms:W3CDTF">2022-10-29T20:34:28Z</dcterms:modified>
</cp:coreProperties>
</file>