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wildu\Desktop\NUEVOS APLICATIVOS\Impuesto al patrimonio\"/>
    </mc:Choice>
  </mc:AlternateContent>
  <xr:revisionPtr revIDLastSave="0" documentId="13_ncr:1_{D8E34D69-6AD2-4BED-97CF-315B62A9685F}" xr6:coauthVersionLast="47" xr6:coauthVersionMax="47" xr10:uidLastSave="{00000000-0000-0000-0000-000000000000}"/>
  <workbookProtection workbookAlgorithmName="SHA-512" workbookHashValue="Tal5OHJc+OUy6yLxotyoYZ7CAlNaSmSU7nuQuPTzQyfuiSjTTN6DbNbKs13aI/R7MoYddFOCeuWFzFiqrL/Qmw==" workbookSaltValue="n6Pt2MHMb9/BoMkiOhyRrQ==" workbookSpinCount="100000" lockStructure="1"/>
  <bookViews>
    <workbookView xWindow="-110" yWindow="-110" windowWidth="19420" windowHeight="10300" tabRatio="709" xr2:uid="{00000000-000D-0000-FFFF-FFFF00000000}"/>
  </bookViews>
  <sheets>
    <sheet name="MENU" sheetId="3" r:id="rId1"/>
    <sheet name="Formulario" sheetId="4" r:id="rId2"/>
    <sheet name="Anexos" sheetId="6" r:id="rId3"/>
    <sheet name="Acciones y cuotas" sheetId="7" r:id="rId4"/>
    <sheet name="Tablas" sheetId="1" r:id="rId5"/>
    <sheet name="Hoja1" sheetId="9" r:id="rId6"/>
    <sheet name="Hoja2" sheetId="10" r:id="rId7"/>
    <sheet name="Tabla art73" sheetId="8" state="hidden" r:id="rId8"/>
    <sheet name="claves" sheetId="5" state="hidden" r:id="rId9"/>
  </sheets>
  <definedNames>
    <definedName name="_xlnm.Print_Area" localSheetId="1">Formulario!$B$1:$AR$50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7" l="1"/>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2" i="7"/>
  <c r="H13" i="7" l="1"/>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2" i="7"/>
  <c r="W119" i="7" l="1"/>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118"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2" i="7"/>
  <c r="C449" i="6" l="1"/>
  <c r="C435" i="6"/>
  <c r="C418" i="6"/>
  <c r="E218" i="7" l="1"/>
  <c r="C14" i="6" s="1"/>
  <c r="AJ37" i="4" l="1"/>
  <c r="G111" i="7"/>
  <c r="C111" i="7"/>
  <c r="C13" i="6" s="1"/>
  <c r="C213" i="6" s="1"/>
  <c r="F111" i="7"/>
  <c r="J14" i="7"/>
  <c r="K14" i="7" s="1"/>
  <c r="J15" i="7"/>
  <c r="K15" i="7" s="1"/>
  <c r="J16" i="7"/>
  <c r="K16" i="7" s="1"/>
  <c r="J17" i="7"/>
  <c r="K17" i="7" s="1"/>
  <c r="J18" i="7"/>
  <c r="K18" i="7" s="1"/>
  <c r="J19" i="7"/>
  <c r="K19" i="7" s="1"/>
  <c r="J20" i="7"/>
  <c r="K20" i="7" s="1"/>
  <c r="J21" i="7"/>
  <c r="K21" i="7" s="1"/>
  <c r="J22" i="7"/>
  <c r="K22" i="7" s="1"/>
  <c r="J23" i="7"/>
  <c r="K23" i="7" s="1"/>
  <c r="J24" i="7"/>
  <c r="K24" i="7" s="1"/>
  <c r="J25" i="7"/>
  <c r="K25" i="7" s="1"/>
  <c r="J26" i="7"/>
  <c r="K26" i="7" s="1"/>
  <c r="J27" i="7"/>
  <c r="K27" i="7" s="1"/>
  <c r="J28" i="7"/>
  <c r="K28" i="7" s="1"/>
  <c r="J29" i="7"/>
  <c r="K29" i="7" s="1"/>
  <c r="J30" i="7"/>
  <c r="K30" i="7" s="1"/>
  <c r="J31" i="7"/>
  <c r="K31" i="7" s="1"/>
  <c r="J32" i="7"/>
  <c r="K32" i="7" s="1"/>
  <c r="J33" i="7"/>
  <c r="K33" i="7" s="1"/>
  <c r="J34" i="7"/>
  <c r="K34" i="7" s="1"/>
  <c r="J35" i="7"/>
  <c r="K35" i="7" s="1"/>
  <c r="J36" i="7"/>
  <c r="K36" i="7" s="1"/>
  <c r="J37" i="7"/>
  <c r="K37" i="7" s="1"/>
  <c r="J38" i="7"/>
  <c r="K38" i="7" s="1"/>
  <c r="J39" i="7"/>
  <c r="K39" i="7" s="1"/>
  <c r="J40" i="7"/>
  <c r="K40" i="7" s="1"/>
  <c r="J41" i="7"/>
  <c r="K41" i="7" s="1"/>
  <c r="J42" i="7"/>
  <c r="K42" i="7" s="1"/>
  <c r="J43" i="7"/>
  <c r="K43" i="7" s="1"/>
  <c r="J44" i="7"/>
  <c r="K44" i="7" s="1"/>
  <c r="J45" i="7"/>
  <c r="K45" i="7" s="1"/>
  <c r="J46" i="7"/>
  <c r="K46" i="7" s="1"/>
  <c r="J47" i="7"/>
  <c r="K47" i="7" s="1"/>
  <c r="J48" i="7"/>
  <c r="K48" i="7" s="1"/>
  <c r="J49" i="7"/>
  <c r="K49" i="7" s="1"/>
  <c r="J50" i="7"/>
  <c r="K50" i="7" s="1"/>
  <c r="J51" i="7"/>
  <c r="K51" i="7" s="1"/>
  <c r="J52" i="7"/>
  <c r="K52" i="7" s="1"/>
  <c r="J53" i="7"/>
  <c r="K53" i="7" s="1"/>
  <c r="J54" i="7"/>
  <c r="K54" i="7" s="1"/>
  <c r="J55" i="7"/>
  <c r="K55" i="7" s="1"/>
  <c r="J56" i="7"/>
  <c r="K56" i="7" s="1"/>
  <c r="J57" i="7"/>
  <c r="K57" i="7" s="1"/>
  <c r="J58" i="7"/>
  <c r="K58" i="7" s="1"/>
  <c r="J59" i="7"/>
  <c r="K59" i="7" s="1"/>
  <c r="J60" i="7"/>
  <c r="K60" i="7" s="1"/>
  <c r="J61" i="7"/>
  <c r="K61" i="7" s="1"/>
  <c r="J62" i="7"/>
  <c r="K62" i="7" s="1"/>
  <c r="J63" i="7"/>
  <c r="K63" i="7" s="1"/>
  <c r="J64" i="7"/>
  <c r="K64" i="7" s="1"/>
  <c r="J65" i="7"/>
  <c r="K65" i="7" s="1"/>
  <c r="J66" i="7"/>
  <c r="K66" i="7" s="1"/>
  <c r="J67" i="7"/>
  <c r="K67" i="7" s="1"/>
  <c r="J68" i="7"/>
  <c r="K68" i="7" s="1"/>
  <c r="J69" i="7"/>
  <c r="K69" i="7" s="1"/>
  <c r="J70" i="7"/>
  <c r="K70" i="7" s="1"/>
  <c r="J71" i="7"/>
  <c r="K71" i="7" s="1"/>
  <c r="J72" i="7"/>
  <c r="K72" i="7" s="1"/>
  <c r="J73" i="7"/>
  <c r="K73" i="7" s="1"/>
  <c r="J74" i="7"/>
  <c r="K74" i="7" s="1"/>
  <c r="J75" i="7"/>
  <c r="K75" i="7" s="1"/>
  <c r="J76" i="7"/>
  <c r="K76" i="7" s="1"/>
  <c r="J77" i="7"/>
  <c r="K77" i="7" s="1"/>
  <c r="J78" i="7"/>
  <c r="K78" i="7" s="1"/>
  <c r="J79" i="7"/>
  <c r="K79" i="7" s="1"/>
  <c r="J80" i="7"/>
  <c r="K80" i="7" s="1"/>
  <c r="J81" i="7"/>
  <c r="K81" i="7" s="1"/>
  <c r="J82" i="7"/>
  <c r="K82" i="7" s="1"/>
  <c r="J83" i="7"/>
  <c r="K83" i="7" s="1"/>
  <c r="J84" i="7"/>
  <c r="K84" i="7" s="1"/>
  <c r="J85" i="7"/>
  <c r="K85" i="7" s="1"/>
  <c r="J86" i="7"/>
  <c r="K86" i="7" s="1"/>
  <c r="J87" i="7"/>
  <c r="K87" i="7" s="1"/>
  <c r="J88" i="7"/>
  <c r="K88" i="7" s="1"/>
  <c r="J89" i="7"/>
  <c r="K89" i="7" s="1"/>
  <c r="J90" i="7"/>
  <c r="K90" i="7" s="1"/>
  <c r="J91" i="7"/>
  <c r="K91" i="7" s="1"/>
  <c r="J92" i="7"/>
  <c r="K92" i="7" s="1"/>
  <c r="J93" i="7"/>
  <c r="K93" i="7" s="1"/>
  <c r="J94" i="7"/>
  <c r="K94" i="7" s="1"/>
  <c r="J95" i="7"/>
  <c r="K95" i="7" s="1"/>
  <c r="J96" i="7"/>
  <c r="K96" i="7" s="1"/>
  <c r="J97" i="7"/>
  <c r="K97" i="7" s="1"/>
  <c r="J98" i="7"/>
  <c r="K98" i="7" s="1"/>
  <c r="J99" i="7"/>
  <c r="K99" i="7" s="1"/>
  <c r="J100" i="7"/>
  <c r="K100" i="7" s="1"/>
  <c r="J101" i="7"/>
  <c r="K101" i="7" s="1"/>
  <c r="J102" i="7"/>
  <c r="K102" i="7" s="1"/>
  <c r="J103" i="7"/>
  <c r="K103" i="7" s="1"/>
  <c r="J104" i="7"/>
  <c r="K104" i="7" s="1"/>
  <c r="J105" i="7"/>
  <c r="K105" i="7" s="1"/>
  <c r="J106" i="7"/>
  <c r="K106" i="7" s="1"/>
  <c r="J107" i="7"/>
  <c r="K107" i="7" s="1"/>
  <c r="J109" i="7"/>
  <c r="K109" i="7" s="1"/>
  <c r="J110" i="7"/>
  <c r="K110" i="7" s="1"/>
  <c r="J13" i="7"/>
  <c r="K13" i="7" s="1"/>
  <c r="J12" i="7"/>
  <c r="K12" i="7" s="1"/>
  <c r="J108" i="7"/>
  <c r="K108" i="7" s="1"/>
  <c r="H210" i="7"/>
  <c r="X210" i="7" s="1"/>
  <c r="Y210" i="7" s="1"/>
  <c r="Z210" i="7" s="1"/>
  <c r="H211" i="7"/>
  <c r="X211" i="7" s="1"/>
  <c r="Y211" i="7" s="1"/>
  <c r="Z211" i="7" s="1"/>
  <c r="H212" i="7"/>
  <c r="X212" i="7" s="1"/>
  <c r="Y212" i="7" s="1"/>
  <c r="Z212" i="7" s="1"/>
  <c r="H213" i="7"/>
  <c r="X213" i="7" s="1"/>
  <c r="Y213" i="7" s="1"/>
  <c r="Z213" i="7" s="1"/>
  <c r="H214" i="7"/>
  <c r="X214" i="7" s="1"/>
  <c r="Y214" i="7" s="1"/>
  <c r="Z214" i="7" s="1"/>
  <c r="H215" i="7"/>
  <c r="X215" i="7" s="1"/>
  <c r="Y215" i="7" s="1"/>
  <c r="Z215" i="7" s="1"/>
  <c r="H216" i="7"/>
  <c r="X216" i="7" s="1"/>
  <c r="Y216" i="7" s="1"/>
  <c r="Z216" i="7" s="1"/>
  <c r="H217" i="7"/>
  <c r="X217" i="7" s="1"/>
  <c r="Y217" i="7" s="1"/>
  <c r="Z217" i="7" s="1"/>
  <c r="H120" i="7"/>
  <c r="X120" i="7" s="1"/>
  <c r="Y120" i="7" s="1"/>
  <c r="Z120" i="7" s="1"/>
  <c r="H121" i="7"/>
  <c r="X121" i="7" s="1"/>
  <c r="Y121" i="7" s="1"/>
  <c r="Z121" i="7" s="1"/>
  <c r="H122" i="7"/>
  <c r="X122" i="7" s="1"/>
  <c r="Y122" i="7" s="1"/>
  <c r="Z122" i="7" s="1"/>
  <c r="H123" i="7"/>
  <c r="X123" i="7" s="1"/>
  <c r="Y123" i="7" s="1"/>
  <c r="Z123" i="7" s="1"/>
  <c r="H124" i="7"/>
  <c r="X124" i="7" s="1"/>
  <c r="Y124" i="7" s="1"/>
  <c r="Z124" i="7" s="1"/>
  <c r="H125" i="7"/>
  <c r="X125" i="7" s="1"/>
  <c r="Y125" i="7" s="1"/>
  <c r="Z125" i="7" s="1"/>
  <c r="H126" i="7"/>
  <c r="X126" i="7" s="1"/>
  <c r="Y126" i="7" s="1"/>
  <c r="Z126" i="7" s="1"/>
  <c r="H127" i="7"/>
  <c r="X127" i="7" s="1"/>
  <c r="Y127" i="7" s="1"/>
  <c r="Z127" i="7" s="1"/>
  <c r="H128" i="7"/>
  <c r="X128" i="7" s="1"/>
  <c r="Y128" i="7" s="1"/>
  <c r="Z128" i="7" s="1"/>
  <c r="H129" i="7"/>
  <c r="X129" i="7" s="1"/>
  <c r="Y129" i="7" s="1"/>
  <c r="Z129" i="7" s="1"/>
  <c r="H130" i="7"/>
  <c r="X130" i="7" s="1"/>
  <c r="Y130" i="7" s="1"/>
  <c r="Z130" i="7" s="1"/>
  <c r="H131" i="7"/>
  <c r="X131" i="7" s="1"/>
  <c r="Y131" i="7" s="1"/>
  <c r="Z131" i="7" s="1"/>
  <c r="H132" i="7"/>
  <c r="X132" i="7" s="1"/>
  <c r="Y132" i="7" s="1"/>
  <c r="Z132" i="7" s="1"/>
  <c r="H133" i="7"/>
  <c r="X133" i="7" s="1"/>
  <c r="Y133" i="7" s="1"/>
  <c r="Z133" i="7" s="1"/>
  <c r="H134" i="7"/>
  <c r="X134" i="7" s="1"/>
  <c r="Y134" i="7" s="1"/>
  <c r="Z134" i="7" s="1"/>
  <c r="H135" i="7"/>
  <c r="X135" i="7" s="1"/>
  <c r="Y135" i="7" s="1"/>
  <c r="Z135" i="7" s="1"/>
  <c r="H136" i="7"/>
  <c r="X136" i="7" s="1"/>
  <c r="Y136" i="7" s="1"/>
  <c r="Z136" i="7" s="1"/>
  <c r="H137" i="7"/>
  <c r="X137" i="7" s="1"/>
  <c r="Y137" i="7" s="1"/>
  <c r="Z137" i="7" s="1"/>
  <c r="H138" i="7"/>
  <c r="X138" i="7" s="1"/>
  <c r="Y138" i="7" s="1"/>
  <c r="Z138" i="7" s="1"/>
  <c r="H139" i="7"/>
  <c r="X139" i="7" s="1"/>
  <c r="Y139" i="7" s="1"/>
  <c r="Z139" i="7" s="1"/>
  <c r="H140" i="7"/>
  <c r="X140" i="7" s="1"/>
  <c r="Y140" i="7" s="1"/>
  <c r="Z140" i="7" s="1"/>
  <c r="H141" i="7"/>
  <c r="X141" i="7" s="1"/>
  <c r="Y141" i="7" s="1"/>
  <c r="Z141" i="7" s="1"/>
  <c r="H142" i="7"/>
  <c r="X142" i="7" s="1"/>
  <c r="Y142" i="7" s="1"/>
  <c r="Z142" i="7" s="1"/>
  <c r="H143" i="7"/>
  <c r="X143" i="7" s="1"/>
  <c r="Y143" i="7" s="1"/>
  <c r="Z143" i="7" s="1"/>
  <c r="H144" i="7"/>
  <c r="X144" i="7" s="1"/>
  <c r="Y144" i="7" s="1"/>
  <c r="Z144" i="7" s="1"/>
  <c r="H145" i="7"/>
  <c r="X145" i="7" s="1"/>
  <c r="Y145" i="7" s="1"/>
  <c r="Z145" i="7" s="1"/>
  <c r="H146" i="7"/>
  <c r="X146" i="7" s="1"/>
  <c r="Y146" i="7" s="1"/>
  <c r="Z146" i="7" s="1"/>
  <c r="H147" i="7"/>
  <c r="X147" i="7" s="1"/>
  <c r="Y147" i="7" s="1"/>
  <c r="Z147" i="7" s="1"/>
  <c r="H148" i="7"/>
  <c r="X148" i="7" s="1"/>
  <c r="Y148" i="7" s="1"/>
  <c r="Z148" i="7" s="1"/>
  <c r="H149" i="7"/>
  <c r="X149" i="7" s="1"/>
  <c r="Y149" i="7" s="1"/>
  <c r="Z149" i="7" s="1"/>
  <c r="H150" i="7"/>
  <c r="X150" i="7" s="1"/>
  <c r="Y150" i="7" s="1"/>
  <c r="Z150" i="7" s="1"/>
  <c r="H151" i="7"/>
  <c r="X151" i="7" s="1"/>
  <c r="Y151" i="7" s="1"/>
  <c r="Z151" i="7" s="1"/>
  <c r="H152" i="7"/>
  <c r="X152" i="7" s="1"/>
  <c r="Y152" i="7" s="1"/>
  <c r="Z152" i="7" s="1"/>
  <c r="H153" i="7"/>
  <c r="X153" i="7" s="1"/>
  <c r="Y153" i="7" s="1"/>
  <c r="Z153" i="7" s="1"/>
  <c r="H154" i="7"/>
  <c r="X154" i="7" s="1"/>
  <c r="Y154" i="7" s="1"/>
  <c r="Z154" i="7" s="1"/>
  <c r="H155" i="7"/>
  <c r="X155" i="7" s="1"/>
  <c r="Y155" i="7" s="1"/>
  <c r="Z155" i="7" s="1"/>
  <c r="H156" i="7"/>
  <c r="X156" i="7" s="1"/>
  <c r="Y156" i="7" s="1"/>
  <c r="Z156" i="7" s="1"/>
  <c r="H157" i="7"/>
  <c r="X157" i="7" s="1"/>
  <c r="Y157" i="7" s="1"/>
  <c r="Z157" i="7" s="1"/>
  <c r="H158" i="7"/>
  <c r="X158" i="7" s="1"/>
  <c r="Y158" i="7" s="1"/>
  <c r="Z158" i="7" s="1"/>
  <c r="H159" i="7"/>
  <c r="X159" i="7" s="1"/>
  <c r="Y159" i="7" s="1"/>
  <c r="Z159" i="7" s="1"/>
  <c r="H160" i="7"/>
  <c r="X160" i="7" s="1"/>
  <c r="Y160" i="7" s="1"/>
  <c r="Z160" i="7" s="1"/>
  <c r="H161" i="7"/>
  <c r="X161" i="7" s="1"/>
  <c r="Y161" i="7" s="1"/>
  <c r="Z161" i="7" s="1"/>
  <c r="H162" i="7"/>
  <c r="X162" i="7" s="1"/>
  <c r="Y162" i="7" s="1"/>
  <c r="Z162" i="7" s="1"/>
  <c r="H163" i="7"/>
  <c r="X163" i="7" s="1"/>
  <c r="Y163" i="7" s="1"/>
  <c r="Z163" i="7" s="1"/>
  <c r="H164" i="7"/>
  <c r="X164" i="7" s="1"/>
  <c r="Y164" i="7" s="1"/>
  <c r="Z164" i="7" s="1"/>
  <c r="H165" i="7"/>
  <c r="X165" i="7" s="1"/>
  <c r="Y165" i="7" s="1"/>
  <c r="Z165" i="7" s="1"/>
  <c r="H166" i="7"/>
  <c r="X166" i="7" s="1"/>
  <c r="Y166" i="7" s="1"/>
  <c r="Z166" i="7" s="1"/>
  <c r="H167" i="7"/>
  <c r="X167" i="7" s="1"/>
  <c r="Y167" i="7" s="1"/>
  <c r="Z167" i="7" s="1"/>
  <c r="H168" i="7"/>
  <c r="X168" i="7" s="1"/>
  <c r="Y168" i="7" s="1"/>
  <c r="Z168" i="7" s="1"/>
  <c r="H169" i="7"/>
  <c r="X169" i="7" s="1"/>
  <c r="Y169" i="7" s="1"/>
  <c r="Z169" i="7" s="1"/>
  <c r="H170" i="7"/>
  <c r="X170" i="7" s="1"/>
  <c r="Y170" i="7" s="1"/>
  <c r="Z170" i="7" s="1"/>
  <c r="H171" i="7"/>
  <c r="X171" i="7" s="1"/>
  <c r="Y171" i="7" s="1"/>
  <c r="Z171" i="7" s="1"/>
  <c r="H172" i="7"/>
  <c r="X172" i="7" s="1"/>
  <c r="Y172" i="7" s="1"/>
  <c r="Z172" i="7" s="1"/>
  <c r="H173" i="7"/>
  <c r="X173" i="7" s="1"/>
  <c r="Y173" i="7" s="1"/>
  <c r="Z173" i="7" s="1"/>
  <c r="H174" i="7"/>
  <c r="X174" i="7" s="1"/>
  <c r="Y174" i="7" s="1"/>
  <c r="Z174" i="7" s="1"/>
  <c r="H175" i="7"/>
  <c r="X175" i="7" s="1"/>
  <c r="Y175" i="7" s="1"/>
  <c r="Z175" i="7" s="1"/>
  <c r="H176" i="7"/>
  <c r="X176" i="7" s="1"/>
  <c r="Y176" i="7" s="1"/>
  <c r="Z176" i="7" s="1"/>
  <c r="H177" i="7"/>
  <c r="X177" i="7" s="1"/>
  <c r="Y177" i="7" s="1"/>
  <c r="Z177" i="7" s="1"/>
  <c r="H178" i="7"/>
  <c r="X178" i="7" s="1"/>
  <c r="Y178" i="7" s="1"/>
  <c r="Z178" i="7" s="1"/>
  <c r="H179" i="7"/>
  <c r="X179" i="7" s="1"/>
  <c r="Y179" i="7" s="1"/>
  <c r="Z179" i="7" s="1"/>
  <c r="H180" i="7"/>
  <c r="X180" i="7" s="1"/>
  <c r="Y180" i="7" s="1"/>
  <c r="Z180" i="7" s="1"/>
  <c r="H181" i="7"/>
  <c r="X181" i="7" s="1"/>
  <c r="Y181" i="7" s="1"/>
  <c r="Z181" i="7" s="1"/>
  <c r="H182" i="7"/>
  <c r="X182" i="7" s="1"/>
  <c r="Y182" i="7" s="1"/>
  <c r="Z182" i="7" s="1"/>
  <c r="H183" i="7"/>
  <c r="X183" i="7" s="1"/>
  <c r="Y183" i="7" s="1"/>
  <c r="Z183" i="7" s="1"/>
  <c r="H184" i="7"/>
  <c r="X184" i="7" s="1"/>
  <c r="Y184" i="7" s="1"/>
  <c r="Z184" i="7" s="1"/>
  <c r="H185" i="7"/>
  <c r="X185" i="7" s="1"/>
  <c r="Y185" i="7" s="1"/>
  <c r="Z185" i="7" s="1"/>
  <c r="H186" i="7"/>
  <c r="X186" i="7" s="1"/>
  <c r="Y186" i="7" s="1"/>
  <c r="Z186" i="7" s="1"/>
  <c r="H187" i="7"/>
  <c r="X187" i="7" s="1"/>
  <c r="Y187" i="7" s="1"/>
  <c r="Z187" i="7" s="1"/>
  <c r="H188" i="7"/>
  <c r="X188" i="7" s="1"/>
  <c r="Y188" i="7" s="1"/>
  <c r="Z188" i="7" s="1"/>
  <c r="H189" i="7"/>
  <c r="X189" i="7" s="1"/>
  <c r="Y189" i="7" s="1"/>
  <c r="Z189" i="7" s="1"/>
  <c r="H190" i="7"/>
  <c r="X190" i="7" s="1"/>
  <c r="Y190" i="7" s="1"/>
  <c r="Z190" i="7" s="1"/>
  <c r="H191" i="7"/>
  <c r="X191" i="7" s="1"/>
  <c r="Y191" i="7" s="1"/>
  <c r="Z191" i="7" s="1"/>
  <c r="H192" i="7"/>
  <c r="X192" i="7" s="1"/>
  <c r="Y192" i="7" s="1"/>
  <c r="Z192" i="7" s="1"/>
  <c r="H193" i="7"/>
  <c r="X193" i="7" s="1"/>
  <c r="Y193" i="7" s="1"/>
  <c r="Z193" i="7" s="1"/>
  <c r="H194" i="7"/>
  <c r="X194" i="7" s="1"/>
  <c r="Y194" i="7" s="1"/>
  <c r="Z194" i="7" s="1"/>
  <c r="H195" i="7"/>
  <c r="X195" i="7" s="1"/>
  <c r="Y195" i="7" s="1"/>
  <c r="Z195" i="7" s="1"/>
  <c r="H196" i="7"/>
  <c r="X196" i="7" s="1"/>
  <c r="Y196" i="7" s="1"/>
  <c r="Z196" i="7" s="1"/>
  <c r="H197" i="7"/>
  <c r="X197" i="7" s="1"/>
  <c r="Y197" i="7" s="1"/>
  <c r="Z197" i="7" s="1"/>
  <c r="H198" i="7"/>
  <c r="X198" i="7" s="1"/>
  <c r="Y198" i="7" s="1"/>
  <c r="Z198" i="7" s="1"/>
  <c r="H199" i="7"/>
  <c r="X199" i="7" s="1"/>
  <c r="Y199" i="7" s="1"/>
  <c r="Z199" i="7" s="1"/>
  <c r="H200" i="7"/>
  <c r="X200" i="7" s="1"/>
  <c r="Y200" i="7" s="1"/>
  <c r="Z200" i="7" s="1"/>
  <c r="H201" i="7"/>
  <c r="X201" i="7" s="1"/>
  <c r="Y201" i="7" s="1"/>
  <c r="Z201" i="7" s="1"/>
  <c r="H202" i="7"/>
  <c r="X202" i="7" s="1"/>
  <c r="Y202" i="7" s="1"/>
  <c r="Z202" i="7" s="1"/>
  <c r="H203" i="7"/>
  <c r="X203" i="7" s="1"/>
  <c r="Y203" i="7" s="1"/>
  <c r="Z203" i="7" s="1"/>
  <c r="H204" i="7"/>
  <c r="X204" i="7" s="1"/>
  <c r="Y204" i="7" s="1"/>
  <c r="Z204" i="7" s="1"/>
  <c r="H205" i="7"/>
  <c r="X205" i="7" s="1"/>
  <c r="Y205" i="7" s="1"/>
  <c r="Z205" i="7" s="1"/>
  <c r="H206" i="7"/>
  <c r="X206" i="7" s="1"/>
  <c r="Y206" i="7" s="1"/>
  <c r="Z206" i="7" s="1"/>
  <c r="H207" i="7"/>
  <c r="X207" i="7" s="1"/>
  <c r="Y207" i="7" s="1"/>
  <c r="Z207" i="7" s="1"/>
  <c r="H208" i="7"/>
  <c r="X208" i="7" s="1"/>
  <c r="Y208" i="7" s="1"/>
  <c r="Z208" i="7" s="1"/>
  <c r="H209" i="7"/>
  <c r="X209" i="7" s="1"/>
  <c r="Y209" i="7" s="1"/>
  <c r="Z209" i="7" s="1"/>
  <c r="H119" i="7"/>
  <c r="X119" i="7" s="1"/>
  <c r="Y119" i="7" s="1"/>
  <c r="Z119" i="7" s="1"/>
  <c r="H118" i="7"/>
  <c r="X118" i="7" s="1"/>
  <c r="Y118" i="7" s="1"/>
  <c r="Z118" i="7" s="1"/>
  <c r="K111" i="7" l="1"/>
  <c r="O33" i="7"/>
  <c r="Q33" i="7" s="1"/>
  <c r="P33" i="7"/>
  <c r="R33" i="7" s="1"/>
  <c r="O25" i="7"/>
  <c r="Q25" i="7" s="1"/>
  <c r="P25" i="7"/>
  <c r="R25" i="7" s="1"/>
  <c r="O17" i="7"/>
  <c r="Q17" i="7" s="1"/>
  <c r="P17" i="7"/>
  <c r="R17" i="7" s="1"/>
  <c r="O32" i="7"/>
  <c r="Q32" i="7" s="1"/>
  <c r="P32" i="7"/>
  <c r="R32" i="7" s="1"/>
  <c r="P24" i="7"/>
  <c r="R24" i="7" s="1"/>
  <c r="O24" i="7"/>
  <c r="Q24" i="7" s="1"/>
  <c r="O16" i="7"/>
  <c r="Q16" i="7" s="1"/>
  <c r="P16" i="7"/>
  <c r="R16" i="7" s="1"/>
  <c r="O15" i="7"/>
  <c r="Q15" i="7" s="1"/>
  <c r="P15" i="7"/>
  <c r="R15" i="7" s="1"/>
  <c r="O23" i="7"/>
  <c r="Q23" i="7" s="1"/>
  <c r="P23" i="7"/>
  <c r="R23" i="7" s="1"/>
  <c r="O30" i="7"/>
  <c r="Q30" i="7" s="1"/>
  <c r="P30" i="7"/>
  <c r="R30" i="7" s="1"/>
  <c r="O22" i="7"/>
  <c r="Q22" i="7" s="1"/>
  <c r="P22" i="7"/>
  <c r="R22" i="7" s="1"/>
  <c r="O14" i="7"/>
  <c r="Q14" i="7" s="1"/>
  <c r="P14" i="7"/>
  <c r="R14" i="7" s="1"/>
  <c r="O31" i="7"/>
  <c r="Q31" i="7" s="1"/>
  <c r="P31" i="7"/>
  <c r="R31" i="7" s="1"/>
  <c r="P29" i="7"/>
  <c r="R29" i="7" s="1"/>
  <c r="O29" i="7"/>
  <c r="Q29" i="7" s="1"/>
  <c r="P21" i="7"/>
  <c r="R21" i="7" s="1"/>
  <c r="O21" i="7"/>
  <c r="Q21" i="7" s="1"/>
  <c r="P28" i="7"/>
  <c r="R28" i="7" s="1"/>
  <c r="O28" i="7"/>
  <c r="Q28" i="7" s="1"/>
  <c r="P20" i="7"/>
  <c r="R20" i="7" s="1"/>
  <c r="O20" i="7"/>
  <c r="Q20" i="7" s="1"/>
  <c r="P27" i="7"/>
  <c r="R27" i="7" s="1"/>
  <c r="O27" i="7"/>
  <c r="Q27" i="7" s="1"/>
  <c r="P19" i="7"/>
  <c r="R19" i="7" s="1"/>
  <c r="O19" i="7"/>
  <c r="Q19" i="7" s="1"/>
  <c r="P34" i="7"/>
  <c r="R34" i="7" s="1"/>
  <c r="O34" i="7"/>
  <c r="Q34" i="7" s="1"/>
  <c r="P26" i="7"/>
  <c r="R26" i="7" s="1"/>
  <c r="O26" i="7"/>
  <c r="Q26" i="7" s="1"/>
  <c r="P35" i="7"/>
  <c r="R35" i="7" s="1"/>
  <c r="O35" i="7"/>
  <c r="Q35" i="7" s="1"/>
  <c r="P18" i="7"/>
  <c r="R18" i="7" s="1"/>
  <c r="O18" i="7"/>
  <c r="Q18" i="7"/>
  <c r="O68" i="7"/>
  <c r="Q68" i="7" s="1"/>
  <c r="P68" i="7"/>
  <c r="R68" i="7" s="1"/>
  <c r="O105" i="7"/>
  <c r="Q105" i="7" s="1"/>
  <c r="P105" i="7"/>
  <c r="R105" i="7" s="1"/>
  <c r="O97" i="7"/>
  <c r="Q97" i="7" s="1"/>
  <c r="P97" i="7"/>
  <c r="R97" i="7" s="1"/>
  <c r="O89" i="7"/>
  <c r="Q89" i="7" s="1"/>
  <c r="P89" i="7"/>
  <c r="R89" i="7" s="1"/>
  <c r="O81" i="7"/>
  <c r="Q81" i="7" s="1"/>
  <c r="P81" i="7"/>
  <c r="R81" i="7" s="1"/>
  <c r="O73" i="7"/>
  <c r="Q73" i="7" s="1"/>
  <c r="P73" i="7"/>
  <c r="R73" i="7" s="1"/>
  <c r="O65" i="7"/>
  <c r="Q65" i="7" s="1"/>
  <c r="P65" i="7"/>
  <c r="R65" i="7" s="1"/>
  <c r="O57" i="7"/>
  <c r="Q57" i="7" s="1"/>
  <c r="P57" i="7"/>
  <c r="R57" i="7" s="1"/>
  <c r="O49" i="7"/>
  <c r="Q49" i="7" s="1"/>
  <c r="P49" i="7"/>
  <c r="R49" i="7" s="1"/>
  <c r="O41" i="7"/>
  <c r="Q41" i="7" s="1"/>
  <c r="P41" i="7"/>
  <c r="R41" i="7" s="1"/>
  <c r="O109" i="7"/>
  <c r="Q109" i="7" s="1"/>
  <c r="P109" i="7"/>
  <c r="R109" i="7" s="1"/>
  <c r="P104" i="7"/>
  <c r="R104" i="7" s="1"/>
  <c r="O104" i="7"/>
  <c r="Q104" i="7" s="1"/>
  <c r="P96" i="7"/>
  <c r="R96" i="7" s="1"/>
  <c r="O96" i="7"/>
  <c r="Q96" i="7" s="1"/>
  <c r="P88" i="7"/>
  <c r="R88" i="7" s="1"/>
  <c r="O88" i="7"/>
  <c r="Q88" i="7" s="1"/>
  <c r="P80" i="7"/>
  <c r="R80" i="7" s="1"/>
  <c r="O80" i="7"/>
  <c r="Q80" i="7" s="1"/>
  <c r="P72" i="7"/>
  <c r="R72" i="7" s="1"/>
  <c r="O72" i="7"/>
  <c r="Q72" i="7" s="1"/>
  <c r="P64" i="7"/>
  <c r="R64" i="7" s="1"/>
  <c r="O64" i="7"/>
  <c r="Q64" i="7" s="1"/>
  <c r="P56" i="7"/>
  <c r="R56" i="7" s="1"/>
  <c r="O56" i="7"/>
  <c r="Q56" i="7" s="1"/>
  <c r="P48" i="7"/>
  <c r="R48" i="7" s="1"/>
  <c r="O48" i="7"/>
  <c r="Q48" i="7" s="1"/>
  <c r="P40" i="7"/>
  <c r="R40" i="7" s="1"/>
  <c r="O40" i="7"/>
  <c r="Q40" i="7" s="1"/>
  <c r="O92" i="7"/>
  <c r="Q92" i="7" s="1"/>
  <c r="P92" i="7"/>
  <c r="R92" i="7" s="1"/>
  <c r="O108" i="7"/>
  <c r="Q108" i="7" s="1"/>
  <c r="P108" i="7"/>
  <c r="R108" i="7" s="1"/>
  <c r="P103" i="7"/>
  <c r="R103" i="7" s="1"/>
  <c r="O103" i="7"/>
  <c r="Q103" i="7" s="1"/>
  <c r="P95" i="7"/>
  <c r="R95" i="7" s="1"/>
  <c r="O95" i="7"/>
  <c r="Q95" i="7" s="1"/>
  <c r="P87" i="7"/>
  <c r="R87" i="7" s="1"/>
  <c r="O87" i="7"/>
  <c r="Q87" i="7" s="1"/>
  <c r="P79" i="7"/>
  <c r="R79" i="7" s="1"/>
  <c r="O79" i="7"/>
  <c r="Q79" i="7" s="1"/>
  <c r="P71" i="7"/>
  <c r="R71" i="7" s="1"/>
  <c r="O71" i="7"/>
  <c r="Q71" i="7" s="1"/>
  <c r="P63" i="7"/>
  <c r="R63" i="7" s="1"/>
  <c r="O63" i="7"/>
  <c r="Q63" i="7" s="1"/>
  <c r="P55" i="7"/>
  <c r="R55" i="7" s="1"/>
  <c r="O55" i="7"/>
  <c r="Q55" i="7" s="1"/>
  <c r="P47" i="7"/>
  <c r="R47" i="7" s="1"/>
  <c r="O47" i="7"/>
  <c r="Q47" i="7" s="1"/>
  <c r="P39" i="7"/>
  <c r="R39" i="7" s="1"/>
  <c r="O39" i="7"/>
  <c r="Q39" i="7" s="1"/>
  <c r="O76" i="7"/>
  <c r="Q76" i="7" s="1"/>
  <c r="P76" i="7"/>
  <c r="R76" i="7" s="1"/>
  <c r="P102" i="7"/>
  <c r="R102" i="7" s="1"/>
  <c r="O102" i="7"/>
  <c r="Q102" i="7" s="1"/>
  <c r="O94" i="7"/>
  <c r="Q94" i="7" s="1"/>
  <c r="P94" i="7"/>
  <c r="R94" i="7" s="1"/>
  <c r="P86" i="7"/>
  <c r="R86" i="7" s="1"/>
  <c r="O86" i="7"/>
  <c r="Q86" i="7" s="1"/>
  <c r="P78" i="7"/>
  <c r="R78" i="7" s="1"/>
  <c r="O78" i="7"/>
  <c r="Q78" i="7" s="1"/>
  <c r="P70" i="7"/>
  <c r="R70" i="7" s="1"/>
  <c r="O70" i="7"/>
  <c r="Q70" i="7" s="1"/>
  <c r="P62" i="7"/>
  <c r="R62" i="7" s="1"/>
  <c r="O62" i="7"/>
  <c r="Q62" i="7" s="1"/>
  <c r="O54" i="7"/>
  <c r="Q54" i="7" s="1"/>
  <c r="P54" i="7"/>
  <c r="R54" i="7" s="1"/>
  <c r="P46" i="7"/>
  <c r="R46" i="7" s="1"/>
  <c r="O46" i="7"/>
  <c r="Q46" i="7" s="1"/>
  <c r="O38" i="7"/>
  <c r="Q38" i="7" s="1"/>
  <c r="P38" i="7"/>
  <c r="R38" i="7" s="1"/>
  <c r="O100" i="7"/>
  <c r="Q100" i="7" s="1"/>
  <c r="P100" i="7"/>
  <c r="R100" i="7" s="1"/>
  <c r="O110" i="7"/>
  <c r="Q110" i="7" s="1"/>
  <c r="P110" i="7"/>
  <c r="R110" i="7" s="1"/>
  <c r="O101" i="7"/>
  <c r="Q101" i="7" s="1"/>
  <c r="P101" i="7"/>
  <c r="R101" i="7" s="1"/>
  <c r="O93" i="7"/>
  <c r="Q93" i="7" s="1"/>
  <c r="P93" i="7"/>
  <c r="R93" i="7" s="1"/>
  <c r="O85" i="7"/>
  <c r="Q85" i="7" s="1"/>
  <c r="P85" i="7"/>
  <c r="R85" i="7" s="1"/>
  <c r="O77" i="7"/>
  <c r="Q77" i="7" s="1"/>
  <c r="P77" i="7"/>
  <c r="R77" i="7" s="1"/>
  <c r="O69" i="7"/>
  <c r="Q69" i="7" s="1"/>
  <c r="P69" i="7"/>
  <c r="R69" i="7" s="1"/>
  <c r="O61" i="7"/>
  <c r="Q61" i="7" s="1"/>
  <c r="P61" i="7"/>
  <c r="R61" i="7" s="1"/>
  <c r="O53" i="7"/>
  <c r="Q53" i="7" s="1"/>
  <c r="P53" i="7"/>
  <c r="R53" i="7" s="1"/>
  <c r="O45" i="7"/>
  <c r="Q45" i="7" s="1"/>
  <c r="P45" i="7"/>
  <c r="R45" i="7" s="1"/>
  <c r="O37" i="7"/>
  <c r="Q37" i="7" s="1"/>
  <c r="P37" i="7"/>
  <c r="R37" i="7" s="1"/>
  <c r="O84" i="7"/>
  <c r="Q84" i="7" s="1"/>
  <c r="P84" i="7"/>
  <c r="R84" i="7" s="1"/>
  <c r="O52" i="7"/>
  <c r="Q52" i="7" s="1"/>
  <c r="P52" i="7"/>
  <c r="R52" i="7" s="1"/>
  <c r="O36" i="7"/>
  <c r="Q36" i="7" s="1"/>
  <c r="P36" i="7"/>
  <c r="R36" i="7" s="1"/>
  <c r="O60" i="7"/>
  <c r="Q60" i="7" s="1"/>
  <c r="P60" i="7"/>
  <c r="R60" i="7" s="1"/>
  <c r="O107" i="7"/>
  <c r="Q107" i="7" s="1"/>
  <c r="P107" i="7"/>
  <c r="R107" i="7" s="1"/>
  <c r="P99" i="7"/>
  <c r="R99" i="7" s="1"/>
  <c r="O99" i="7"/>
  <c r="Q99" i="7" s="1"/>
  <c r="O91" i="7"/>
  <c r="Q91" i="7" s="1"/>
  <c r="P91" i="7"/>
  <c r="R91" i="7" s="1"/>
  <c r="O83" i="7"/>
  <c r="Q83" i="7" s="1"/>
  <c r="P83" i="7"/>
  <c r="R83" i="7" s="1"/>
  <c r="O75" i="7"/>
  <c r="Q75" i="7" s="1"/>
  <c r="P75" i="7"/>
  <c r="R75" i="7" s="1"/>
  <c r="P67" i="7"/>
  <c r="R67" i="7" s="1"/>
  <c r="O67" i="7"/>
  <c r="Q67" i="7" s="1"/>
  <c r="O59" i="7"/>
  <c r="Q59" i="7" s="1"/>
  <c r="P59" i="7"/>
  <c r="R59" i="7" s="1"/>
  <c r="O51" i="7"/>
  <c r="Q51" i="7" s="1"/>
  <c r="P51" i="7"/>
  <c r="R51" i="7" s="1"/>
  <c r="P43" i="7"/>
  <c r="R43" i="7" s="1"/>
  <c r="O43" i="7"/>
  <c r="Q43" i="7" s="1"/>
  <c r="O44" i="7"/>
  <c r="Q44" i="7" s="1"/>
  <c r="P44" i="7"/>
  <c r="R44" i="7" s="1"/>
  <c r="O106" i="7"/>
  <c r="Q106" i="7" s="1"/>
  <c r="P106" i="7"/>
  <c r="R106" i="7" s="1"/>
  <c r="O98" i="7"/>
  <c r="Q98" i="7" s="1"/>
  <c r="P98" i="7"/>
  <c r="R98" i="7" s="1"/>
  <c r="O90" i="7"/>
  <c r="Q90" i="7" s="1"/>
  <c r="P90" i="7"/>
  <c r="R90" i="7" s="1"/>
  <c r="O82" i="7"/>
  <c r="Q82" i="7" s="1"/>
  <c r="P82" i="7"/>
  <c r="R82" i="7" s="1"/>
  <c r="O74" i="7"/>
  <c r="Q74" i="7" s="1"/>
  <c r="P74" i="7"/>
  <c r="R74" i="7" s="1"/>
  <c r="O66" i="7"/>
  <c r="Q66" i="7" s="1"/>
  <c r="P66" i="7"/>
  <c r="R66" i="7" s="1"/>
  <c r="O58" i="7"/>
  <c r="Q58" i="7" s="1"/>
  <c r="P58" i="7"/>
  <c r="R58" i="7" s="1"/>
  <c r="O50" i="7"/>
  <c r="Q50" i="7" s="1"/>
  <c r="P50" i="7"/>
  <c r="R50" i="7" s="1"/>
  <c r="O42" i="7"/>
  <c r="Q42" i="7" s="1"/>
  <c r="P42" i="7"/>
  <c r="R42" i="7" s="1"/>
  <c r="Z218" i="7"/>
  <c r="H218" i="7"/>
  <c r="AK26" i="4" s="1"/>
  <c r="L19" i="7"/>
  <c r="L83" i="7"/>
  <c r="H111" i="7"/>
  <c r="L59" i="7"/>
  <c r="L51" i="7"/>
  <c r="L107" i="7"/>
  <c r="L99" i="7"/>
  <c r="L91" i="7"/>
  <c r="L75" i="7"/>
  <c r="L67" i="7"/>
  <c r="L43" i="7"/>
  <c r="L35" i="7"/>
  <c r="L23" i="7"/>
  <c r="L109" i="7"/>
  <c r="L93" i="7"/>
  <c r="L77" i="7"/>
  <c r="L61" i="7"/>
  <c r="L45" i="7"/>
  <c r="L29" i="7"/>
  <c r="L21" i="7"/>
  <c r="L96" i="7"/>
  <c r="L37" i="7"/>
  <c r="L95" i="7"/>
  <c r="L88" i="7"/>
  <c r="L62" i="7"/>
  <c r="L55" i="7"/>
  <c r="L63" i="7"/>
  <c r="L30" i="7"/>
  <c r="L80" i="7"/>
  <c r="L69" i="7"/>
  <c r="L47" i="7"/>
  <c r="L85" i="7"/>
  <c r="L94" i="7"/>
  <c r="L87" i="7"/>
  <c r="L58" i="7"/>
  <c r="L54" i="7"/>
  <c r="L32" i="7"/>
  <c r="L27" i="7"/>
  <c r="L56" i="7"/>
  <c r="L101" i="7"/>
  <c r="L79" i="7"/>
  <c r="L72" i="7"/>
  <c r="L39" i="7"/>
  <c r="L64" i="7"/>
  <c r="L53" i="7"/>
  <c r="L31" i="7"/>
  <c r="L103" i="7"/>
  <c r="L104" i="7"/>
  <c r="L71" i="7"/>
  <c r="L106" i="7"/>
  <c r="L102" i="7"/>
  <c r="L40" i="7"/>
  <c r="L28" i="7"/>
  <c r="L46" i="7"/>
  <c r="L90" i="7"/>
  <c r="L86" i="7"/>
  <c r="L18" i="7"/>
  <c r="L78" i="7"/>
  <c r="L42" i="7"/>
  <c r="L38" i="7"/>
  <c r="L24" i="7"/>
  <c r="L110" i="7"/>
  <c r="L74" i="7"/>
  <c r="L70" i="7"/>
  <c r="L48" i="7"/>
  <c r="L97" i="7"/>
  <c r="L81" i="7"/>
  <c r="L65" i="7"/>
  <c r="L49" i="7"/>
  <c r="L33" i="7"/>
  <c r="L26" i="7"/>
  <c r="L20" i="7"/>
  <c r="L100" i="7"/>
  <c r="L84" i="7"/>
  <c r="L68" i="7"/>
  <c r="L52" i="7"/>
  <c r="L36" i="7"/>
  <c r="L25" i="7"/>
  <c r="L105" i="7"/>
  <c r="L89" i="7"/>
  <c r="L73" i="7"/>
  <c r="L57" i="7"/>
  <c r="L41" i="7"/>
  <c r="L108" i="7"/>
  <c r="L92" i="7"/>
  <c r="L76" i="7"/>
  <c r="L60" i="7"/>
  <c r="L44" i="7"/>
  <c r="L98" i="7"/>
  <c r="L82" i="7"/>
  <c r="L66" i="7"/>
  <c r="L50" i="7"/>
  <c r="L34" i="7"/>
  <c r="L22" i="7"/>
  <c r="L15" i="7"/>
  <c r="L14" i="7"/>
  <c r="L13" i="7"/>
  <c r="L16" i="7"/>
  <c r="L17" i="7"/>
  <c r="L12" i="7"/>
  <c r="N14" i="7" l="1"/>
  <c r="X14" i="7"/>
  <c r="Y14" i="7" s="1"/>
  <c r="Z14" i="7" s="1"/>
  <c r="N17" i="7"/>
  <c r="X17" i="7"/>
  <c r="Y17" i="7" s="1"/>
  <c r="Z17" i="7" s="1"/>
  <c r="N16" i="7"/>
  <c r="X16" i="7"/>
  <c r="Y16" i="7" s="1"/>
  <c r="Z16" i="7" s="1"/>
  <c r="N15" i="7"/>
  <c r="X15" i="7"/>
  <c r="Y15" i="7" s="1"/>
  <c r="Z15" i="7" s="1"/>
  <c r="N108" i="7"/>
  <c r="X108" i="7"/>
  <c r="Y108" i="7" s="1"/>
  <c r="Z108" i="7" s="1"/>
  <c r="N38" i="7"/>
  <c r="X38" i="7"/>
  <c r="Y38" i="7" s="1"/>
  <c r="Z38" i="7" s="1"/>
  <c r="N21" i="7"/>
  <c r="X21" i="7"/>
  <c r="Y21" i="7" s="1"/>
  <c r="Z21" i="7" s="1"/>
  <c r="N22" i="7"/>
  <c r="X22" i="7"/>
  <c r="Y22" i="7" s="1"/>
  <c r="Z22" i="7" s="1"/>
  <c r="N76" i="7"/>
  <c r="X76" i="7"/>
  <c r="Y76" i="7" s="1"/>
  <c r="Z76" i="7" s="1"/>
  <c r="N25" i="7"/>
  <c r="X25" i="7"/>
  <c r="Y25" i="7" s="1"/>
  <c r="Z25" i="7" s="1"/>
  <c r="N33" i="7"/>
  <c r="X33" i="7"/>
  <c r="Y33" i="7" s="1"/>
  <c r="Z33" i="7" s="1"/>
  <c r="N110" i="7"/>
  <c r="X110" i="7"/>
  <c r="Y110" i="7" s="1"/>
  <c r="Z110" i="7" s="1"/>
  <c r="N46" i="7"/>
  <c r="X46" i="7"/>
  <c r="Y46" i="7" s="1"/>
  <c r="Z46" i="7" s="1"/>
  <c r="N31" i="7"/>
  <c r="X31" i="7"/>
  <c r="Y31" i="7" s="1"/>
  <c r="Z31" i="7" s="1"/>
  <c r="N27" i="7"/>
  <c r="X27" i="7"/>
  <c r="Y27" i="7" s="1"/>
  <c r="Z27" i="7" s="1"/>
  <c r="N69" i="7"/>
  <c r="X69" i="7"/>
  <c r="Y69" i="7" s="1"/>
  <c r="Z69" i="7" s="1"/>
  <c r="N37" i="7"/>
  <c r="X37" i="7"/>
  <c r="Y37" i="7" s="1"/>
  <c r="Z37" i="7" s="1"/>
  <c r="N109" i="7"/>
  <c r="X109" i="7"/>
  <c r="Y109" i="7" s="1"/>
  <c r="Z109" i="7" s="1"/>
  <c r="N107" i="7"/>
  <c r="X107" i="7"/>
  <c r="Y107" i="7" s="1"/>
  <c r="Z107" i="7" s="1"/>
  <c r="N34" i="7"/>
  <c r="X34" i="7"/>
  <c r="Y34" i="7" s="1"/>
  <c r="Z34" i="7" s="1"/>
  <c r="N92" i="7"/>
  <c r="X92" i="7"/>
  <c r="Y92" i="7" s="1"/>
  <c r="Z92" i="7" s="1"/>
  <c r="N36" i="7"/>
  <c r="X36" i="7"/>
  <c r="Y36" i="7" s="1"/>
  <c r="Z36" i="7" s="1"/>
  <c r="N49" i="7"/>
  <c r="X49" i="7"/>
  <c r="Y49" i="7" s="1"/>
  <c r="Z49" i="7" s="1"/>
  <c r="N24" i="7"/>
  <c r="X24" i="7"/>
  <c r="Y24" i="7" s="1"/>
  <c r="Z24" i="7" s="1"/>
  <c r="N28" i="7"/>
  <c r="X28" i="7"/>
  <c r="Y28" i="7" s="1"/>
  <c r="Z28" i="7" s="1"/>
  <c r="N53" i="7"/>
  <c r="X53" i="7"/>
  <c r="Y53" i="7" s="1"/>
  <c r="Z53" i="7" s="1"/>
  <c r="N32" i="7"/>
  <c r="X32" i="7"/>
  <c r="Y32" i="7" s="1"/>
  <c r="Z32" i="7" s="1"/>
  <c r="N80" i="7"/>
  <c r="X80" i="7"/>
  <c r="Y80" i="7" s="1"/>
  <c r="Z80" i="7" s="1"/>
  <c r="N96" i="7"/>
  <c r="X96" i="7"/>
  <c r="Y96" i="7" s="1"/>
  <c r="Z96" i="7" s="1"/>
  <c r="N23" i="7"/>
  <c r="X23" i="7"/>
  <c r="Y23" i="7" s="1"/>
  <c r="Z23" i="7" s="1"/>
  <c r="N50" i="7"/>
  <c r="X50" i="7"/>
  <c r="Y50" i="7" s="1"/>
  <c r="Z50" i="7" s="1"/>
  <c r="N65" i="7"/>
  <c r="X65" i="7"/>
  <c r="Y65" i="7" s="1"/>
  <c r="Z65" i="7" s="1"/>
  <c r="N30" i="7"/>
  <c r="X30" i="7"/>
  <c r="Y30" i="7" s="1"/>
  <c r="Z30" i="7" s="1"/>
  <c r="N51" i="7"/>
  <c r="X51" i="7"/>
  <c r="Y51" i="7" s="1"/>
  <c r="Z51" i="7" s="1"/>
  <c r="N66" i="7"/>
  <c r="X66" i="7"/>
  <c r="Y66" i="7" s="1"/>
  <c r="Z66" i="7" s="1"/>
  <c r="N102" i="7"/>
  <c r="X102" i="7"/>
  <c r="Y102" i="7" s="1"/>
  <c r="Z102" i="7" s="1"/>
  <c r="N43" i="7"/>
  <c r="X43" i="7"/>
  <c r="Y43" i="7" s="1"/>
  <c r="Z43" i="7" s="1"/>
  <c r="N41" i="7"/>
  <c r="X41" i="7"/>
  <c r="Y41" i="7" s="1"/>
  <c r="Z41" i="7" s="1"/>
  <c r="N68" i="7"/>
  <c r="X68" i="7"/>
  <c r="Y68" i="7" s="1"/>
  <c r="Z68" i="7" s="1"/>
  <c r="N81" i="7"/>
  <c r="X81" i="7"/>
  <c r="Y81" i="7" s="1"/>
  <c r="Z81" i="7" s="1"/>
  <c r="N42" i="7"/>
  <c r="X42" i="7"/>
  <c r="Y42" i="7" s="1"/>
  <c r="Z42" i="7" s="1"/>
  <c r="N39" i="7"/>
  <c r="X39" i="7"/>
  <c r="Y39" i="7" s="1"/>
  <c r="Z39" i="7" s="1"/>
  <c r="N58" i="7"/>
  <c r="X58" i="7"/>
  <c r="Y58" i="7" s="1"/>
  <c r="Z58" i="7" s="1"/>
  <c r="N63" i="7"/>
  <c r="X63" i="7"/>
  <c r="Y63" i="7" s="1"/>
  <c r="Z63" i="7" s="1"/>
  <c r="N29" i="7"/>
  <c r="X29" i="7"/>
  <c r="Y29" i="7" s="1"/>
  <c r="Z29" i="7" s="1"/>
  <c r="N59" i="7"/>
  <c r="X59" i="7"/>
  <c r="Y59" i="7" s="1"/>
  <c r="Z59" i="7" s="1"/>
  <c r="N82" i="7"/>
  <c r="X82" i="7"/>
  <c r="Y82" i="7" s="1"/>
  <c r="Z82" i="7" s="1"/>
  <c r="N84" i="7"/>
  <c r="X84" i="7"/>
  <c r="Y84" i="7" s="1"/>
  <c r="Z84" i="7" s="1"/>
  <c r="N97" i="7"/>
  <c r="X97" i="7"/>
  <c r="Y97" i="7" s="1"/>
  <c r="Z97" i="7" s="1"/>
  <c r="N78" i="7"/>
  <c r="X78" i="7"/>
  <c r="Y78" i="7" s="1"/>
  <c r="Z78" i="7" s="1"/>
  <c r="N106" i="7"/>
  <c r="X106" i="7"/>
  <c r="Y106" i="7" s="1"/>
  <c r="Z106" i="7" s="1"/>
  <c r="N72" i="7"/>
  <c r="X72" i="7"/>
  <c r="Y72" i="7" s="1"/>
  <c r="Z72" i="7" s="1"/>
  <c r="N87" i="7"/>
  <c r="X87" i="7"/>
  <c r="Y87" i="7" s="1"/>
  <c r="Z87" i="7" s="1"/>
  <c r="N55" i="7"/>
  <c r="X55" i="7"/>
  <c r="Y55" i="7" s="1"/>
  <c r="Z55" i="7" s="1"/>
  <c r="N45" i="7"/>
  <c r="X45" i="7"/>
  <c r="Y45" i="7" s="1"/>
  <c r="Z45" i="7" s="1"/>
  <c r="N67" i="7"/>
  <c r="X67" i="7"/>
  <c r="Y67" i="7" s="1"/>
  <c r="Z67" i="7" s="1"/>
  <c r="N54" i="7"/>
  <c r="X54" i="7"/>
  <c r="Y54" i="7" s="1"/>
  <c r="Z54" i="7" s="1"/>
  <c r="N57" i="7"/>
  <c r="X57" i="7"/>
  <c r="Y57" i="7" s="1"/>
  <c r="Z57" i="7" s="1"/>
  <c r="N98" i="7"/>
  <c r="X98" i="7"/>
  <c r="Y98" i="7" s="1"/>
  <c r="Z98" i="7" s="1"/>
  <c r="N73" i="7"/>
  <c r="X73" i="7"/>
  <c r="Y73" i="7" s="1"/>
  <c r="Z73" i="7" s="1"/>
  <c r="N100" i="7"/>
  <c r="X100" i="7"/>
  <c r="Y100" i="7" s="1"/>
  <c r="Z100" i="7" s="1"/>
  <c r="N48" i="7"/>
  <c r="X48" i="7"/>
  <c r="Y48" i="7" s="1"/>
  <c r="Z48" i="7" s="1"/>
  <c r="N18" i="7"/>
  <c r="X18" i="7"/>
  <c r="Y18" i="7" s="1"/>
  <c r="Z18" i="7" s="1"/>
  <c r="N71" i="7"/>
  <c r="X71" i="7"/>
  <c r="Y71" i="7" s="1"/>
  <c r="Z71" i="7" s="1"/>
  <c r="N79" i="7"/>
  <c r="X79" i="7"/>
  <c r="Y79" i="7" s="1"/>
  <c r="Z79" i="7" s="1"/>
  <c r="N94" i="7"/>
  <c r="X94" i="7"/>
  <c r="Y94" i="7" s="1"/>
  <c r="Z94" i="7" s="1"/>
  <c r="N62" i="7"/>
  <c r="X62" i="7"/>
  <c r="Y62" i="7" s="1"/>
  <c r="Z62" i="7" s="1"/>
  <c r="N61" i="7"/>
  <c r="X61" i="7"/>
  <c r="Y61" i="7" s="1"/>
  <c r="Z61" i="7" s="1"/>
  <c r="N75" i="7"/>
  <c r="X75" i="7"/>
  <c r="Y75" i="7" s="1"/>
  <c r="Z75" i="7" s="1"/>
  <c r="N83" i="7"/>
  <c r="X83" i="7"/>
  <c r="Y83" i="7" s="1"/>
  <c r="Z83" i="7" s="1"/>
  <c r="N52" i="7"/>
  <c r="X52" i="7"/>
  <c r="Y52" i="7" s="1"/>
  <c r="Z52" i="7" s="1"/>
  <c r="N40" i="7"/>
  <c r="X40" i="7"/>
  <c r="Y40" i="7" s="1"/>
  <c r="Z40" i="7" s="1"/>
  <c r="N35" i="7"/>
  <c r="X35" i="7"/>
  <c r="Y35" i="7" s="1"/>
  <c r="Z35" i="7" s="1"/>
  <c r="N44" i="7"/>
  <c r="X44" i="7"/>
  <c r="Y44" i="7" s="1"/>
  <c r="Z44" i="7" s="1"/>
  <c r="N89" i="7"/>
  <c r="X89" i="7"/>
  <c r="Y89" i="7" s="1"/>
  <c r="Z89" i="7" s="1"/>
  <c r="N20" i="7"/>
  <c r="X20" i="7"/>
  <c r="Y20" i="7" s="1"/>
  <c r="Z20" i="7" s="1"/>
  <c r="N70" i="7"/>
  <c r="X70" i="7"/>
  <c r="Y70" i="7" s="1"/>
  <c r="Z70" i="7" s="1"/>
  <c r="N86" i="7"/>
  <c r="X86" i="7"/>
  <c r="Y86" i="7" s="1"/>
  <c r="Z86" i="7" s="1"/>
  <c r="N104" i="7"/>
  <c r="X104" i="7"/>
  <c r="Y104" i="7" s="1"/>
  <c r="Z104" i="7" s="1"/>
  <c r="N101" i="7"/>
  <c r="X101" i="7"/>
  <c r="Y101" i="7" s="1"/>
  <c r="Z101" i="7" s="1"/>
  <c r="N85" i="7"/>
  <c r="X85" i="7"/>
  <c r="Y85" i="7" s="1"/>
  <c r="Z85" i="7" s="1"/>
  <c r="N88" i="7"/>
  <c r="X88" i="7"/>
  <c r="Y88" i="7" s="1"/>
  <c r="Z88" i="7" s="1"/>
  <c r="N77" i="7"/>
  <c r="X77" i="7"/>
  <c r="Y77" i="7" s="1"/>
  <c r="Z77" i="7" s="1"/>
  <c r="N91" i="7"/>
  <c r="X91" i="7"/>
  <c r="Y91" i="7" s="1"/>
  <c r="Z91" i="7" s="1"/>
  <c r="N19" i="7"/>
  <c r="X19" i="7"/>
  <c r="Y19" i="7" s="1"/>
  <c r="Z19" i="7" s="1"/>
  <c r="N64" i="7"/>
  <c r="X64" i="7"/>
  <c r="Y64" i="7" s="1"/>
  <c r="Z64" i="7" s="1"/>
  <c r="N60" i="7"/>
  <c r="X60" i="7"/>
  <c r="Y60" i="7" s="1"/>
  <c r="Z60" i="7" s="1"/>
  <c r="N105" i="7"/>
  <c r="X105" i="7"/>
  <c r="Y105" i="7" s="1"/>
  <c r="Z105" i="7" s="1"/>
  <c r="N26" i="7"/>
  <c r="X26" i="7"/>
  <c r="Y26" i="7" s="1"/>
  <c r="Z26" i="7" s="1"/>
  <c r="N74" i="7"/>
  <c r="X74" i="7"/>
  <c r="Y74" i="7" s="1"/>
  <c r="Z74" i="7" s="1"/>
  <c r="N90" i="7"/>
  <c r="X90" i="7"/>
  <c r="Y90" i="7" s="1"/>
  <c r="Z90" i="7" s="1"/>
  <c r="N103" i="7"/>
  <c r="X103" i="7"/>
  <c r="Y103" i="7" s="1"/>
  <c r="Z103" i="7" s="1"/>
  <c r="N56" i="7"/>
  <c r="X56" i="7"/>
  <c r="Y56" i="7" s="1"/>
  <c r="Z56" i="7" s="1"/>
  <c r="N47" i="7"/>
  <c r="X47" i="7"/>
  <c r="Y47" i="7" s="1"/>
  <c r="Z47" i="7" s="1"/>
  <c r="N95" i="7"/>
  <c r="X95" i="7"/>
  <c r="Y95" i="7" s="1"/>
  <c r="Z95" i="7" s="1"/>
  <c r="N93" i="7"/>
  <c r="X93" i="7"/>
  <c r="Y93" i="7" s="1"/>
  <c r="Z93" i="7" s="1"/>
  <c r="N99" i="7"/>
  <c r="X99" i="7"/>
  <c r="Y99" i="7" s="1"/>
  <c r="Z99" i="7" s="1"/>
  <c r="N13" i="7"/>
  <c r="X13" i="7"/>
  <c r="Y13" i="7" s="1"/>
  <c r="Z13" i="7" s="1"/>
  <c r="N12" i="7"/>
  <c r="O12" i="7" s="1"/>
  <c r="Q12" i="7" s="1"/>
  <c r="X12" i="7"/>
  <c r="Y12" i="7" s="1"/>
  <c r="Z12" i="7" s="1"/>
  <c r="L111" i="7"/>
  <c r="D30" i="3"/>
  <c r="O13" i="7" l="1"/>
  <c r="Q13" i="7" s="1"/>
  <c r="P13" i="7"/>
  <c r="R13" i="7" s="1"/>
  <c r="P12" i="7"/>
  <c r="Z111" i="7"/>
  <c r="N111" i="7"/>
  <c r="D29" i="3"/>
  <c r="AK21" i="4"/>
  <c r="C6" i="7" l="1"/>
  <c r="Z9" i="4" s="1"/>
  <c r="R12" i="7"/>
  <c r="R111" i="7" s="1"/>
  <c r="AK25" i="4" s="1"/>
  <c r="Q111" i="7"/>
  <c r="AK24" i="4" s="1"/>
  <c r="C420" i="6"/>
  <c r="C24" i="1"/>
  <c r="E25" i="1"/>
  <c r="E26" i="1"/>
  <c r="E27" i="1"/>
  <c r="E24" i="1"/>
  <c r="C20" i="1"/>
  <c r="C19" i="1"/>
  <c r="C18" i="1"/>
  <c r="C8" i="7" l="1"/>
  <c r="AK27" i="4"/>
  <c r="C12" i="1"/>
  <c r="D26" i="1" l="1"/>
  <c r="C27" i="1" s="1"/>
  <c r="D27" i="1" s="1"/>
  <c r="D25" i="1"/>
  <c r="C26" i="1" s="1"/>
  <c r="D24" i="1"/>
  <c r="C25" i="1" s="1"/>
  <c r="C40" i="3"/>
  <c r="AK20" i="4"/>
  <c r="S19" i="4" l="1"/>
  <c r="AK22" i="4" l="1"/>
  <c r="AK28" i="4" s="1"/>
  <c r="AK23" i="4" l="1"/>
  <c r="D31" i="3"/>
  <c r="C42" i="3" l="1"/>
  <c r="C41" i="3" s="1"/>
  <c r="D39" i="3" s="1"/>
  <c r="H39" i="3" l="1"/>
  <c r="AK29" i="4" l="1"/>
  <c r="O15" i="4"/>
  <c r="C436" i="6" l="1"/>
  <c r="D44" i="3" l="1"/>
  <c r="D46" i="3" s="1"/>
  <c r="AK30" i="4"/>
  <c r="AK31" i="4" s="1"/>
  <c r="AK32" i="4" s="1"/>
  <c r="F10" i="1" s="1"/>
  <c r="F12" i="1" s="1"/>
  <c r="AJ15" i="4"/>
  <c r="AD15" i="4"/>
  <c r="X15" i="4"/>
  <c r="P15" i="4"/>
  <c r="D15" i="4"/>
  <c r="D17" i="4"/>
  <c r="AP17" i="4"/>
  <c r="E8" i="4"/>
  <c r="G27" i="1" l="1"/>
  <c r="H27" i="1" s="1"/>
  <c r="G24" i="1"/>
  <c r="H24" i="1" s="1"/>
  <c r="G25" i="1"/>
  <c r="H25" i="1" s="1"/>
  <c r="G26" i="1"/>
  <c r="H26" i="1" s="1"/>
  <c r="C29" i="3"/>
  <c r="C31" i="3"/>
  <c r="C30" i="3"/>
  <c r="D21" i="3"/>
  <c r="D22" i="3" s="1"/>
  <c r="H29" i="1" l="1"/>
  <c r="AK33" i="4" l="1"/>
  <c r="D47" i="3"/>
  <c r="C450" i="6" l="1"/>
  <c r="D49" i="3" l="1"/>
  <c r="D51" i="3" s="1"/>
  <c r="AK34" i="4"/>
  <c r="AK35" i="4" l="1"/>
  <c r="AK37" i="4" s="1"/>
  <c r="I4" i="6" l="1"/>
  <c r="AI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C424" authorId="0" shapeId="0" xr:uid="{9B8ACF61-7BDF-4FF8-8CAF-61923F7C1014}">
      <text>
        <r>
          <rPr>
            <sz val="9"/>
            <color indexed="81"/>
            <rFont val="Tahoma"/>
            <family val="2"/>
          </rPr>
          <t xml:space="preserve">
Registre en estas casillas el valor del patrimonio líquido (patrimonio bruto menos pasivos) poseído en países con los cuales Colombia tiene un convenio vigente que le permite dicha exclusión, siempre y cuando en el otro país exista un impuesto homologado, para evitar la doble imposición. Esta exclusión sólo aplica para cada una de las fechas de causación del impuesto al patrimonio.
Conforme a lo establecido en el artículo 17 de la Decisión 578 de 2004 de la Comunidad Andina de Naciones – CAN, el patrimonio situado en el territorio de un País Miembro, se gravará únicamente por este.
En el caso de los Convenios que privilegian la potestad tributaria en el país de residencia, sobre la potestad tributaria del país de la fuente para gravar el patrimonio, sea ejercida esta potestad o no, incluya el valor de los bienes menos las deudas vinculadas a los mismos.</t>
        </r>
      </text>
    </comment>
    <comment ref="C438" authorId="0" shapeId="0" xr:uid="{B7748CCA-DEA2-45DF-AA0A-3E8D12D9212C}">
      <text>
        <r>
          <rPr>
            <sz val="9"/>
            <color indexed="81"/>
            <rFont val="Tahoma"/>
            <family val="2"/>
          </rPr>
          <t>Registre en estas casillas el valor del impuesto al patrimonio pagado en el exterior, cuando el convenio para evitar la doble imposición sobre el patrimonio correspondiente contemple este tipo de alivio.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C11" authorId="0" shapeId="0" xr:uid="{EA94B618-1DF7-4390-8CDD-6B66F54D06EC}">
      <text>
        <r>
          <rPr>
            <sz val="9"/>
            <color indexed="81"/>
            <rFont val="Tahoma"/>
            <family val="2"/>
          </rPr>
          <t>Valor patrimonial por la cual las declararía en renta</t>
        </r>
      </text>
    </comment>
    <comment ref="F11" authorId="0" shapeId="0" xr:uid="{174719B5-AF18-40C4-B8CB-4B276326B929}">
      <text>
        <r>
          <rPr>
            <sz val="9"/>
            <color indexed="81"/>
            <rFont val="Tahoma"/>
            <family val="2"/>
          </rPr>
          <t xml:space="preserve">
Base para aplicar factor tabla art. 73 ET
(Costo fiscal conforme a Título II Libro I del ET)
En nuestro concepto: Costo histórico de compra total</t>
        </r>
      </text>
    </comment>
    <comment ref="M11" authorId="0" shapeId="0" xr:uid="{4ABABCAF-E137-40EF-8A83-9371A8905D08}">
      <text>
        <r>
          <rPr>
            <sz val="9"/>
            <color indexed="81"/>
            <rFont val="Tahoma"/>
            <family val="2"/>
          </rPr>
          <t xml:space="preserve">
PARÁGRAFO 4. No se aplicará lo dispuesto en el parágrafo 3 del presente artículo, cuando se trate de acciones o cuotas de interés social de sociedades o entidades nacionales que no coticen en la Bolsa de Valores de Colombia o una de reconocida idoneidad internacional según lo determine la U.A.E Dirección de Impuestos y Aduanas Nacionales -DIAN, que cumplan la totalidad de los siguientes requisitos. En estos casos, el valor de las acciones o cuotas de interés social será al costo fiscal: 
1. Que la sociedad sea una sociedad emergente innovadora, es decir, que su constitución no sea mayor a cuatro (4) años y que su propósito sea el desarrollo de un negocio innovador y escalable e involucre dentro de su actividad económica principal el uso intensivo de tecnologías digitales o la ejecución de programas de I+D+i, con concepto favorable del Ministerio de Comercio, Industria y Turismo o del Ministerio de Ciencia, Tecnología e Innovación, según el caso; 
2. Que la sociedad haya recibido al menos ciento cinco mil (105.000) UVT de inversión en el capital durante el año gravable en curso o en los cuatro (4) años gravables inmediatamente anteriores, a cambio de al menos el cinco (5%) de la participación en el capital de la sociedad; 
3. Que la sociedad no haya tenido renta líquida gravable a 31 de diciembre del año gravable inmediatamente anterior; 
4. Que el costo fiscal de las acciones de uno o varios de los accionistas no fundadores o iniciales de la sociedad sea por lo menos 3 veces su valor intrínseco con base en el patrimonio líquido de la sociedad a 31 de diciembre del año gravable inmediatamente anterior. 
El anterior tratamiento durará por un término de cuatro (4) años desde el momento de recibir la inversión, con el cumplimiento de todos los requisitos en mención.
</t>
        </r>
      </text>
    </comment>
    <comment ref="E117" authorId="0" shapeId="0" xr:uid="{19ED8E92-831F-408B-AC82-4FED280D2782}">
      <text>
        <r>
          <rPr>
            <sz val="9"/>
            <color indexed="81"/>
            <rFont val="Tahoma"/>
            <family val="2"/>
          </rPr>
          <t>Valor patrimonial por la cual las declararía en renta</t>
        </r>
      </text>
    </comment>
  </commentList>
</comments>
</file>

<file path=xl/sharedStrings.xml><?xml version="1.0" encoding="utf-8"?>
<sst xmlns="http://schemas.openxmlformats.org/spreadsheetml/2006/main" count="299" uniqueCount="173">
  <si>
    <t>RANGOS DE BASE GRAVABLE EN $</t>
  </si>
  <si>
    <t>TARIFA MARGINAL</t>
  </si>
  <si>
    <t>IMPUESTO</t>
  </si>
  <si>
    <t>Límite inferior</t>
  </si>
  <si>
    <t>límite superior</t>
  </si>
  <si>
    <t>&gt;</t>
  </si>
  <si>
    <t>En adelante</t>
  </si>
  <si>
    <t>P. Natural</t>
  </si>
  <si>
    <t>P. Juridica</t>
  </si>
  <si>
    <t>DATOS GENERALES DEL DECLARANTE</t>
  </si>
  <si>
    <t>NIT</t>
  </si>
  <si>
    <t>SEGUNDO NOMBRE</t>
  </si>
  <si>
    <t>PRIMER APELLIDO</t>
  </si>
  <si>
    <t>SEGUNDO APELLIDO</t>
  </si>
  <si>
    <t>DV</t>
  </si>
  <si>
    <t>CODIGO DE LA DIRECCION SECCIONAL</t>
  </si>
  <si>
    <t>DATOS PARA LA LIQUIDACION</t>
  </si>
  <si>
    <t>DETALLE</t>
  </si>
  <si>
    <t>LIQUIDACION</t>
  </si>
  <si>
    <t>TIPO DE CONTRIBUYENTE</t>
  </si>
  <si>
    <t>LIQUIDACIÓN A 1 DE ENERO DE</t>
  </si>
  <si>
    <t>PATRIMONIO BRUTO A 1 DE ENERO DE</t>
  </si>
  <si>
    <t xml:space="preserve">DEUDAS A 1 DE ENERO DE </t>
  </si>
  <si>
    <t>PATRIMONIO LIQUIDO A 1 DE ENERO DE</t>
  </si>
  <si>
    <t>BASE GRAVABLE</t>
  </si>
  <si>
    <t>1. Año</t>
  </si>
  <si>
    <t xml:space="preserve">                                                                                                                                                                                                        </t>
  </si>
  <si>
    <t>4. N. de Formulario</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</si>
  <si>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</si>
  <si>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</si>
  <si>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</si>
  <si>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</si>
  <si>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</si>
  <si>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</si>
  <si>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</si>
  <si>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</si>
  <si>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</si>
  <si>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</si>
  <si>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</si>
  <si>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981. Cód Representación</t>
  </si>
  <si>
    <t>997. Espacio exclusico  para el sello de la entidad recaudadora</t>
  </si>
  <si>
    <t>Firma del declarante o de quien lo representa:</t>
  </si>
  <si>
    <t>983  N. de Tarjeta Profesional</t>
  </si>
  <si>
    <t>BORRADOR</t>
  </si>
  <si>
    <t>www.consultorcontable.com</t>
  </si>
  <si>
    <t>Diseño: William Dussán Salazar</t>
  </si>
  <si>
    <r>
      <rPr>
        <b/>
        <sz val="8"/>
        <color theme="1"/>
        <rFont val="Tahoma"/>
        <family val="2"/>
      </rPr>
      <t>Diseño</t>
    </r>
    <r>
      <rPr>
        <sz val="8"/>
        <color theme="1"/>
        <rFont val="Tahoma"/>
        <family val="2"/>
      </rPr>
      <t>: William Dussán Salazar</t>
    </r>
  </si>
  <si>
    <t>VALOR UVT (AÑO GRAVABLE)</t>
  </si>
  <si>
    <t>Si es una corrección indique    25 Cód.</t>
  </si>
  <si>
    <t xml:space="preserve">           26.  Número de formulario anterior</t>
  </si>
  <si>
    <t>Es beneficiario de un convenio para evitar la doble imposición (marque "x")</t>
  </si>
  <si>
    <t>994 Con salvedades</t>
  </si>
  <si>
    <t>PRIMER NOMBRE (Para personas naturales)</t>
  </si>
  <si>
    <t>Declaración Impuesto al Patrimonio</t>
  </si>
  <si>
    <t xml:space="preserve">Pasivos </t>
  </si>
  <si>
    <t>Impuesto al patrimonio</t>
  </si>
  <si>
    <t>Liquidación privada</t>
  </si>
  <si>
    <t xml:space="preserve">980. Pago total $
</t>
  </si>
  <si>
    <t>Descuentos tributarios por convenios internacionales</t>
  </si>
  <si>
    <t>27. Es beneficiario de un convenio para evitar la doble imposición marque "x"</t>
  </si>
  <si>
    <t xml:space="preserve">RAZON SOCIAL </t>
  </si>
  <si>
    <t>Persona natural</t>
  </si>
  <si>
    <t xml:space="preserve">982.  Código Contador </t>
  </si>
  <si>
    <t xml:space="preserve">IMPUESTO AL PATRIMONIO </t>
  </si>
  <si>
    <t>UVT</t>
  </si>
  <si>
    <t xml:space="preserve">(Base gravable en UVT menos 72.000 UVT) x 0,5% </t>
  </si>
  <si>
    <t xml:space="preserve">(Base gravable en UVT menos 122.000 UVT) x 1,0% + 250 UVT </t>
  </si>
  <si>
    <t xml:space="preserve">(Base gravable en UVT menos 239.000 UVT) x 1,5% +1.420 UVT </t>
  </si>
  <si>
    <t>RANGOS EN PESOS</t>
  </si>
  <si>
    <t>Tarifa</t>
  </si>
  <si>
    <t>Más UVT</t>
  </si>
  <si>
    <t>Total UVT</t>
  </si>
  <si>
    <t>Pesos</t>
  </si>
  <si>
    <t>TABLA IMPUESTO AL PATRIMONIO</t>
  </si>
  <si>
    <t>BASE GRAVABLE EN UVT</t>
  </si>
  <si>
    <t>BASE GRAVABLE EN $</t>
  </si>
  <si>
    <t>TABLA DE TARIFA</t>
  </si>
  <si>
    <t>*</t>
  </si>
  <si>
    <t>* El último rango de la tabla solo estará vigente hasta el año 2026</t>
  </si>
  <si>
    <t xml:space="preserve">Saldo a pagar por impuesto </t>
  </si>
  <si>
    <t xml:space="preserve">Total saldo a pagar </t>
  </si>
  <si>
    <t>Patrimonio bruto (A 1 de enero)</t>
  </si>
  <si>
    <t>Descripción del activo</t>
  </si>
  <si>
    <t>Efectivo</t>
  </si>
  <si>
    <t>Bancos</t>
  </si>
  <si>
    <t>Cuentas por cobrar</t>
  </si>
  <si>
    <t>Inventarios</t>
  </si>
  <si>
    <t>Propiedad planta y equipo</t>
  </si>
  <si>
    <t>Otros</t>
  </si>
  <si>
    <t>Acciones y cuotas de interes social que SI cotizan en bolsa de valores</t>
  </si>
  <si>
    <t>Acciones y cuotas de interes social que NO cotizan en bolsa de valores</t>
  </si>
  <si>
    <t>TOTAL PATRIMONIO BRUTO</t>
  </si>
  <si>
    <t>Deudas (A 1 de enero)</t>
  </si>
  <si>
    <t>TOTAL DEUDAS</t>
  </si>
  <si>
    <t>TOTAL PATRIMONIO LÍQUIDO</t>
  </si>
  <si>
    <t>Obligacion financiera banco x</t>
  </si>
  <si>
    <t>Descripción</t>
  </si>
  <si>
    <t>Año de adquisición</t>
  </si>
  <si>
    <t>Número de acciones o cuotas</t>
  </si>
  <si>
    <t>Valoración tabla art. 73</t>
  </si>
  <si>
    <t>Valor intrinseco por acción y/o cuota a 1 de enero (límite)</t>
  </si>
  <si>
    <t>TABLA ART. 73 ET VALOR POR EL QUE SE DECLARAN LAS ACCIONES</t>
  </si>
  <si>
    <t xml:space="preserve">Acciones y aportes </t>
  </si>
  <si>
    <t>multiplicar por</t>
  </si>
  <si>
    <t>Acciones y cuotas a valor intrinseco</t>
  </si>
  <si>
    <t>Factor art. 73 ET</t>
  </si>
  <si>
    <t>Valoración tabla art. 73 ET limitado al v. intriseco</t>
  </si>
  <si>
    <r>
      <t>Valor promedio de cotización en el mercado del año anterior al año a declarar. (</t>
    </r>
    <r>
      <rPr>
        <b/>
        <sz val="8"/>
        <color rgb="FF0070C0"/>
        <rFont val="Tahoma"/>
        <family val="2"/>
      </rPr>
      <t>Por acción o cuota</t>
    </r>
    <r>
      <rPr>
        <b/>
        <sz val="8"/>
        <color theme="1"/>
        <rFont val="Tahoma"/>
        <family val="2"/>
      </rPr>
      <t>)</t>
    </r>
  </si>
  <si>
    <t>Exoneración de valoración paragrago 4 art. 295-3 ET</t>
  </si>
  <si>
    <t>SI</t>
  </si>
  <si>
    <t>NO</t>
  </si>
  <si>
    <t>1. Las primeras 12.000 UVT del valor patrimonial neto de la casa o apartamento de habitación (Sólo para Personas Naturales)</t>
  </si>
  <si>
    <t>Valor de la Casa de habitación</t>
  </si>
  <si>
    <t>Sucesión ilíquida</t>
  </si>
  <si>
    <t>Sociedad o entidad extranjera</t>
  </si>
  <si>
    <t>IMPUESTO A PAGAR</t>
  </si>
  <si>
    <r>
      <rPr>
        <b/>
        <sz val="10"/>
        <color rgb="FFFF0000"/>
        <rFont val="Arial"/>
        <family val="2"/>
      </rPr>
      <t>MENOS</t>
    </r>
    <r>
      <rPr>
        <b/>
        <sz val="10"/>
        <color theme="1"/>
        <rFont val="Arial"/>
        <family val="2"/>
      </rPr>
      <t xml:space="preserve"> EXCLUSIONES Art. 295-3 ET</t>
    </r>
  </si>
  <si>
    <t>Hecho generador</t>
  </si>
  <si>
    <t>Patrimonio Bruto (Sin incluir el valor patrimonial de las acciones o cuotas de interés social)</t>
  </si>
  <si>
    <t xml:space="preserve">Total Exclusiones  </t>
  </si>
  <si>
    <t>Exclusiones a la base gravable</t>
  </si>
  <si>
    <t>Valor patrimonial de las acciones o cuotas de interés social</t>
  </si>
  <si>
    <t>45. Número de Identificación del signatario</t>
  </si>
  <si>
    <t>46.DV</t>
  </si>
  <si>
    <t>Firma de contador o revisor fiscal</t>
  </si>
  <si>
    <t>996. Espacio para el número interno de la DIAN / Adhesivo
(Número del adhesivo)</t>
  </si>
  <si>
    <t>Patrimonio Liquido   (28+29-30)</t>
  </si>
  <si>
    <t>Patrimonio líquido susceptible de ser excluido en virtud de convenios internacionales</t>
  </si>
  <si>
    <t>Valor patrimonial de la casa o apartamento de habitación (sólo personas naturales, las primeras 12.000 UVT)</t>
  </si>
  <si>
    <t>Valor patrimonial del activo</t>
  </si>
  <si>
    <t>Oculta</t>
  </si>
  <si>
    <t>Valor a declarar Según valoración tabla art. 73ET Limitado al V. intrinseco</t>
  </si>
  <si>
    <t>Valor (número de acciones por valor promedio de cotización)</t>
  </si>
  <si>
    <t>TOTALES</t>
  </si>
  <si>
    <t>2. Patrimonio líquido susceptible de ser excluido en virtud de convenios internacionales</t>
  </si>
  <si>
    <t>Descuento tributario por convenios internacionales</t>
  </si>
  <si>
    <t>IMPUESTO AL PATRIMONIO A PAGAR</t>
  </si>
  <si>
    <t>NOMBRE</t>
  </si>
  <si>
    <t>NOMBRE2</t>
  </si>
  <si>
    <t>APELLIDO</t>
  </si>
  <si>
    <t>APELLIDO2</t>
  </si>
  <si>
    <t>Proveedores</t>
  </si>
  <si>
    <t>Para mas filas entre la fila  226 y 417 puede visualizarlas y utlizarlas</t>
  </si>
  <si>
    <t>Para mas filas entre la fila  22 y 212 puede visualizarlas y utlizarlas</t>
  </si>
  <si>
    <t>VALOR</t>
  </si>
  <si>
    <t>&lt;&lt;Digite manual</t>
  </si>
  <si>
    <t>Descuento tributario por convenios internacionales (Renglón 41)</t>
  </si>
  <si>
    <t>Patrimonio líquido susceptible de ser excluido en virtud de convenios internacionales (Renglón 37)</t>
  </si>
  <si>
    <t>Valor</t>
  </si>
  <si>
    <t>TOTAL</t>
  </si>
  <si>
    <t>TOTAL LIMITADO</t>
  </si>
  <si>
    <t>AUDITORÍA</t>
  </si>
  <si>
    <t>Valor P</t>
  </si>
  <si>
    <t>Valoración</t>
  </si>
  <si>
    <t>Suma</t>
  </si>
  <si>
    <t>Alerta</t>
  </si>
  <si>
    <r>
      <t xml:space="preserve">Acciones y cuotas de interés social de sociedades o entidades nacionales que </t>
    </r>
    <r>
      <rPr>
        <b/>
        <sz val="12"/>
        <color rgb="FFFF0000"/>
        <rFont val="Arial"/>
        <family val="2"/>
      </rPr>
      <t>NO</t>
    </r>
    <r>
      <rPr>
        <b/>
        <sz val="12"/>
        <color theme="1"/>
        <rFont val="Arial"/>
        <family val="2"/>
      </rPr>
      <t xml:space="preserve"> coticen en la bolsa de valores</t>
    </r>
  </si>
  <si>
    <t>Base gravable de acciones o cuotas de interés social</t>
  </si>
  <si>
    <t xml:space="preserve">Patrimonio líquido ajustado </t>
  </si>
  <si>
    <t>Valor patrimonial de las acciones o cuotas de interés social ajustado fiscalmente es mayor al valor intrínseco</t>
  </si>
  <si>
    <t>Valor patrimonial de las acciones o cuotas de interés social ajustado fiscalmente es menor al valor intrínseco</t>
  </si>
  <si>
    <t>Valor promedio acciones o cuotas de interés social que cotizan en bolsa</t>
  </si>
  <si>
    <t>Base gravable acciones o cuotas de interés social</t>
  </si>
  <si>
    <t xml:space="preserve">Base gravable para el impuesto al patrimonio  </t>
  </si>
  <si>
    <t>Valor patrimonial  ajustado es mayor al valor intrínseco</t>
  </si>
  <si>
    <t>Valor patrimonial  ajustado es menor al valor intrínseco</t>
  </si>
  <si>
    <t>Cálculo previo</t>
  </si>
  <si>
    <r>
      <t>Acciones y cuotas de interés social de sociedades o entidades nacionales que</t>
    </r>
    <r>
      <rPr>
        <b/>
        <sz val="12"/>
        <color rgb="FFFF0000"/>
        <rFont val="Arial"/>
        <family val="2"/>
      </rPr>
      <t xml:space="preserve"> SI </t>
    </r>
    <r>
      <rPr>
        <b/>
        <sz val="12"/>
        <color theme="1"/>
        <rFont val="Arial"/>
        <family val="2"/>
      </rPr>
      <t>coticen en la bolsa de valores</t>
    </r>
  </si>
  <si>
    <t>Más filas, entre la fila 26 y 110, sólo debe mostrarlas</t>
  </si>
  <si>
    <t>Costo total de adquisición histórico o base para aplicar factor tabla art. 73 ET</t>
  </si>
  <si>
    <t>X</t>
  </si>
  <si>
    <t>Derechos Reservados 2024</t>
  </si>
  <si>
    <t>Versión  1.3 (11-03-2024)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</si>
</sst>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_);_(* \(#,##0\);_(* &quot;-&quot;??_);_(@_)"/>
    <numFmt numFmtId="166" formatCode="0.0%"/>
    <numFmt numFmtId="167" formatCode="#,##0_ ;[Red]\-#,##0\ "/>
    <numFmt numFmtId="168" formatCode="&quot;$&quot;\ #,##0"/>
    <numFmt numFmtId="169" formatCode="_-* #,##0.00000_-;\-* #,##0.00000_-;_-* &quot;-&quot;??_-;_-@_-"/>
    <numFmt numFmtId="170" formatCode="_(* #,##0.00_);_(* \(#,##0.00\);_(* &quot;-&quot;??_);_(@_)"/>
  </numFmts>
  <fonts count="68" x14ac:knownFonts="1">
    <font>
      <sz val="8"/>
      <color theme="1"/>
      <name val="Tahoma"/>
      <family val="2"/>
    </font>
    <font>
      <b/>
      <sz val="11"/>
      <color theme="1"/>
      <name val="Arial"/>
      <family val="2"/>
    </font>
    <font>
      <sz val="8"/>
      <color theme="1"/>
      <name val="Tahoma"/>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9"/>
      <color theme="1"/>
      <name val="Tahoma"/>
      <family val="2"/>
    </font>
    <font>
      <sz val="8"/>
      <color rgb="FFFF0000"/>
      <name val="Tahoma"/>
      <family val="2"/>
    </font>
    <font>
      <sz val="9"/>
      <color indexed="81"/>
      <name val="Tahoma"/>
      <family val="2"/>
    </font>
    <font>
      <sz val="11"/>
      <name val="Arial"/>
      <family val="2"/>
    </font>
    <font>
      <sz val="11"/>
      <color indexed="9"/>
      <name val="Arial"/>
      <family val="2"/>
    </font>
    <font>
      <b/>
      <sz val="11"/>
      <color indexed="9"/>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b/>
      <sz val="24"/>
      <name val="Calibri"/>
      <family val="2"/>
      <scheme val="minor"/>
    </font>
    <font>
      <u/>
      <sz val="11"/>
      <color theme="10"/>
      <name val="Calibri"/>
      <family val="2"/>
      <scheme val="minor"/>
    </font>
    <font>
      <sz val="8"/>
      <color rgb="FF0070C0"/>
      <name val="Tahoma"/>
      <family val="2"/>
    </font>
    <font>
      <sz val="8"/>
      <name val="Tahoma"/>
      <family val="2"/>
    </font>
    <font>
      <sz val="11"/>
      <color theme="1"/>
      <name val="Tahoma"/>
      <family val="2"/>
    </font>
    <font>
      <sz val="9"/>
      <color rgb="FFFF0000"/>
      <name val="Tahoma"/>
      <family val="2"/>
    </font>
    <font>
      <b/>
      <sz val="20"/>
      <color rgb="FFFF0000"/>
      <name val="Arial"/>
      <family val="2"/>
    </font>
    <font>
      <sz val="8"/>
      <color theme="0"/>
      <name val="Tahoma"/>
      <family val="2"/>
    </font>
    <font>
      <b/>
      <sz val="18"/>
      <color theme="1" tint="0.499984740745262"/>
      <name val="Arial Narrow"/>
      <family val="2"/>
    </font>
    <font>
      <sz val="14"/>
      <color theme="1"/>
      <name val="Arial"/>
      <family val="2"/>
    </font>
    <font>
      <sz val="10"/>
      <color theme="0"/>
      <name val="Arial"/>
      <family val="2"/>
    </font>
    <font>
      <sz val="11"/>
      <color rgb="FF0070C0"/>
      <name val="Arial"/>
      <family val="2"/>
    </font>
    <font>
      <b/>
      <sz val="22"/>
      <color theme="0"/>
      <name val="Calibri"/>
      <family val="2"/>
      <scheme val="minor"/>
    </font>
    <font>
      <sz val="11"/>
      <color theme="1"/>
      <name val="Arial"/>
      <family val="2"/>
    </font>
    <font>
      <sz val="8"/>
      <color rgb="FF0070C0"/>
      <name val="Arial"/>
      <family val="2"/>
    </font>
    <font>
      <b/>
      <sz val="10"/>
      <color theme="1"/>
      <name val="Arial"/>
      <family val="2"/>
    </font>
    <font>
      <b/>
      <sz val="12"/>
      <color theme="1"/>
      <name val="Arial"/>
      <family val="2"/>
    </font>
    <font>
      <b/>
      <sz val="8"/>
      <color rgb="FF0070C0"/>
      <name val="Tahoma"/>
      <family val="2"/>
    </font>
    <font>
      <b/>
      <sz val="12"/>
      <color rgb="FFFF0000"/>
      <name val="Arial"/>
      <family val="2"/>
    </font>
    <font>
      <b/>
      <sz val="8"/>
      <color theme="1"/>
      <name val="Arial"/>
      <family val="2"/>
    </font>
    <font>
      <b/>
      <sz val="10"/>
      <color rgb="FFFF0000"/>
      <name val="Arial"/>
      <family val="2"/>
    </font>
    <font>
      <sz val="10"/>
      <color rgb="FFFF0000"/>
      <name val="Arial"/>
      <family val="2"/>
    </font>
    <font>
      <b/>
      <sz val="10"/>
      <color theme="0" tint="-0.14999847407452621"/>
      <name val="Arial"/>
      <family val="2"/>
    </font>
    <font>
      <sz val="8"/>
      <color theme="0" tint="-0.499984740745262"/>
      <name val="Arial"/>
      <family val="2"/>
    </font>
    <font>
      <sz val="11"/>
      <color theme="0"/>
      <name val="Arial"/>
      <family val="2"/>
    </font>
    <font>
      <sz val="8"/>
      <color rgb="FFFF0000"/>
      <name val="Arial"/>
      <family val="2"/>
    </font>
    <font>
      <b/>
      <sz val="12"/>
      <color theme="0"/>
      <name val="Arial"/>
      <family val="2"/>
    </font>
    <font>
      <b/>
      <sz val="11"/>
      <name val="Arial"/>
      <family val="2"/>
    </font>
    <font>
      <sz val="10"/>
      <color rgb="FFC00000"/>
      <name val="Arial"/>
      <family val="2"/>
    </font>
    <font>
      <sz val="8"/>
      <color theme="0" tint="-0.249977111117893"/>
      <name val="Tahoma"/>
      <family val="2"/>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9"/>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65"/>
        <bgColor indexed="64"/>
      </patternFill>
    </fill>
    <fill>
      <patternFill patternType="solid">
        <fgColor theme="0"/>
        <bgColor indexed="17"/>
      </patternFill>
    </fill>
    <fill>
      <patternFill patternType="solid">
        <fgColor rgb="FFFFC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00B0F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indexed="17"/>
      </patternFill>
    </fill>
    <fill>
      <patternFill patternType="solid">
        <fgColor rgb="FF00B050"/>
        <bgColor indexed="64"/>
      </patternFill>
    </fill>
    <fill>
      <patternFill patternType="solid">
        <fgColor theme="5" tint="0.39997558519241921"/>
        <bgColor indexed="64"/>
      </patternFill>
    </fill>
    <fill>
      <patternFill patternType="solid">
        <fgColor rgb="FFC00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rgb="FF4C5F27"/>
      </bottom>
      <diagonal/>
    </border>
    <border>
      <left style="medium">
        <color rgb="FF4C5F27"/>
      </left>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17"/>
      </right>
      <top style="thin">
        <color indexed="64"/>
      </top>
      <bottom/>
      <diagonal/>
    </border>
    <border>
      <left style="thin">
        <color indexed="64"/>
      </left>
      <right/>
      <top/>
      <bottom/>
      <diagonal/>
    </border>
    <border>
      <left/>
      <right style="thin">
        <color indexed="17"/>
      </right>
      <top/>
      <bottom style="thin">
        <color indexed="64"/>
      </bottom>
      <diagonal/>
    </border>
    <border>
      <left style="thin">
        <color indexed="17"/>
      </left>
      <right/>
      <top/>
      <bottom style="thin">
        <color indexed="64"/>
      </bottom>
      <diagonal/>
    </border>
    <border>
      <left style="thin">
        <color indexed="17"/>
      </left>
      <right/>
      <top style="thin">
        <color indexed="64"/>
      </top>
      <bottom style="thin">
        <color indexed="17"/>
      </bottom>
      <diagonal/>
    </border>
    <border>
      <left/>
      <right style="thin">
        <color indexed="17"/>
      </right>
      <top style="thin">
        <color indexed="64"/>
      </top>
      <bottom style="thin">
        <color indexed="17"/>
      </bottom>
      <diagonal/>
    </border>
    <border>
      <left style="thin">
        <color indexed="17"/>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cellStyleXfs>
  <cellXfs count="512">
    <xf numFmtId="0" fontId="0" fillId="0" borderId="0" xfId="0"/>
    <xf numFmtId="0" fontId="0" fillId="2" borderId="0" xfId="0" applyFill="1"/>
    <xf numFmtId="164" fontId="0" fillId="2" borderId="0" xfId="1" applyNumberFormat="1" applyFont="1" applyFill="1"/>
    <xf numFmtId="164" fontId="0" fillId="2" borderId="0" xfId="0" applyNumberFormat="1" applyFill="1"/>
    <xf numFmtId="0" fontId="0" fillId="0" borderId="0" xfId="0" applyAlignment="1">
      <alignment horizontal="left"/>
    </xf>
    <xf numFmtId="164" fontId="0" fillId="2" borderId="0" xfId="1" applyNumberFormat="1" applyFont="1" applyFill="1" applyBorder="1"/>
    <xf numFmtId="164" fontId="4" fillId="2" borderId="0" xfId="1" applyNumberFormat="1" applyFont="1" applyFill="1" applyBorder="1"/>
    <xf numFmtId="0" fontId="8" fillId="2" borderId="0" xfId="0" applyFont="1" applyFill="1"/>
    <xf numFmtId="0" fontId="11" fillId="5" borderId="1" xfId="0" applyFont="1" applyFill="1" applyBorder="1" applyAlignment="1">
      <alignment horizontal="right"/>
    </xf>
    <xf numFmtId="0" fontId="0" fillId="3" borderId="0" xfId="0" applyFill="1"/>
    <xf numFmtId="0" fontId="0" fillId="3" borderId="1" xfId="0" applyFill="1" applyBorder="1"/>
    <xf numFmtId="0" fontId="0" fillId="3" borderId="1" xfId="0" applyFill="1" applyBorder="1" applyAlignment="1">
      <alignment horizontal="left"/>
    </xf>
    <xf numFmtId="166" fontId="13" fillId="2" borderId="0" xfId="2" applyNumberFormat="1" applyFont="1" applyFill="1" applyBorder="1" applyAlignment="1">
      <alignment horizontal="right"/>
    </xf>
    <xf numFmtId="0" fontId="4" fillId="2" borderId="0" xfId="0" applyFont="1" applyFill="1"/>
    <xf numFmtId="10" fontId="4" fillId="2" borderId="0" xfId="2" applyNumberFormat="1" applyFont="1" applyFill="1" applyBorder="1"/>
    <xf numFmtId="0" fontId="16" fillId="2" borderId="0" xfId="0" applyFont="1" applyFill="1" applyAlignment="1">
      <alignment vertical="center" wrapText="1"/>
    </xf>
    <xf numFmtId="0" fontId="17" fillId="2" borderId="0" xfId="0" applyFont="1" applyFill="1" applyAlignment="1">
      <alignment vertical="center" wrapText="1"/>
    </xf>
    <xf numFmtId="0" fontId="16" fillId="4" borderId="0" xfId="0" applyFont="1" applyFill="1" applyAlignment="1">
      <alignment vertical="center" wrapText="1"/>
    </xf>
    <xf numFmtId="0" fontId="18" fillId="6" borderId="0" xfId="0" applyFont="1" applyFill="1" applyAlignment="1">
      <alignment vertical="center" wrapText="1"/>
    </xf>
    <xf numFmtId="3" fontId="25" fillId="6" borderId="0" xfId="0" applyNumberFormat="1" applyFont="1" applyFill="1" applyAlignment="1">
      <alignment vertical="top" wrapText="1"/>
    </xf>
    <xf numFmtId="0" fontId="16" fillId="2" borderId="0" xfId="0" applyFont="1" applyFill="1" applyAlignment="1">
      <alignment horizontal="left" vertical="center" wrapText="1"/>
    </xf>
    <xf numFmtId="0" fontId="16" fillId="6" borderId="0" xfId="0" applyFont="1" applyFill="1" applyAlignment="1">
      <alignment horizontal="left" vertical="center" wrapText="1"/>
    </xf>
    <xf numFmtId="0" fontId="16" fillId="4" borderId="0" xfId="0" applyFont="1" applyFill="1" applyAlignment="1">
      <alignment horizontal="left" vertical="center" wrapText="1"/>
    </xf>
    <xf numFmtId="0" fontId="16" fillId="2" borderId="0" xfId="0" applyFont="1" applyFill="1" applyAlignment="1">
      <alignment vertical="top" wrapText="1"/>
    </xf>
    <xf numFmtId="0" fontId="16" fillId="6" borderId="0" xfId="0" applyFont="1" applyFill="1" applyAlignment="1">
      <alignment vertical="top" wrapText="1"/>
    </xf>
    <xf numFmtId="0" fontId="16" fillId="4" borderId="0" xfId="0" applyFont="1" applyFill="1" applyAlignment="1">
      <alignment vertical="top" wrapText="1"/>
    </xf>
    <xf numFmtId="0" fontId="25" fillId="9" borderId="0" xfId="0" applyFont="1" applyFill="1" applyAlignment="1">
      <alignment vertical="top" wrapText="1"/>
    </xf>
    <xf numFmtId="0" fontId="29" fillId="2" borderId="32" xfId="0" applyFont="1" applyFill="1" applyBorder="1" applyAlignment="1">
      <alignment horizontal="center" vertical="top" wrapText="1"/>
    </xf>
    <xf numFmtId="0" fontId="29" fillId="2" borderId="0" xfId="0" applyFont="1" applyFill="1" applyAlignment="1">
      <alignment horizontal="center" vertical="top" wrapText="1"/>
    </xf>
    <xf numFmtId="0" fontId="21" fillId="9" borderId="1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33" xfId="0" applyFont="1" applyFill="1" applyBorder="1" applyAlignment="1">
      <alignment horizontal="left" vertical="top" wrapText="1"/>
    </xf>
    <xf numFmtId="0" fontId="21" fillId="9" borderId="14" xfId="0" applyFont="1" applyFill="1" applyBorder="1" applyAlignment="1">
      <alignment horizontal="left" vertical="top" wrapText="1"/>
    </xf>
    <xf numFmtId="0" fontId="21" fillId="9" borderId="16" xfId="0" applyFont="1" applyFill="1" applyBorder="1" applyAlignment="1">
      <alignment horizontal="center" vertical="top" wrapText="1"/>
    </xf>
    <xf numFmtId="0" fontId="21" fillId="9" borderId="0" xfId="0" applyFont="1" applyFill="1" applyAlignment="1">
      <alignment horizontal="center" vertical="top" wrapText="1"/>
    </xf>
    <xf numFmtId="0" fontId="21" fillId="9" borderId="17" xfId="0" applyFont="1" applyFill="1" applyBorder="1" applyAlignment="1">
      <alignment horizontal="center" vertical="top" wrapText="1"/>
    </xf>
    <xf numFmtId="0" fontId="16" fillId="0" borderId="0" xfId="0" applyFont="1" applyAlignment="1">
      <alignment vertical="center" wrapText="1"/>
    </xf>
    <xf numFmtId="0" fontId="17" fillId="0" borderId="0" xfId="0" applyFont="1" applyAlignment="1">
      <alignment vertical="center" wrapText="1"/>
    </xf>
    <xf numFmtId="43" fontId="0" fillId="2" borderId="0" xfId="1" applyFont="1" applyFill="1"/>
    <xf numFmtId="0" fontId="0" fillId="12" borderId="0" xfId="0" applyFill="1"/>
    <xf numFmtId="0" fontId="5" fillId="12" borderId="0" xfId="0" applyFont="1" applyFill="1"/>
    <xf numFmtId="0" fontId="39" fillId="2" borderId="0" xfId="3" applyFill="1" applyAlignment="1">
      <alignment horizontal="right"/>
    </xf>
    <xf numFmtId="0" fontId="0" fillId="2" borderId="0" xfId="0" applyFill="1" applyProtection="1">
      <protection locked="0"/>
    </xf>
    <xf numFmtId="10" fontId="10" fillId="2" borderId="0" xfId="2" applyNumberFormat="1" applyFont="1" applyFill="1" applyProtection="1">
      <protection locked="0"/>
    </xf>
    <xf numFmtId="165" fontId="10" fillId="2" borderId="0" xfId="1" applyNumberFormat="1" applyFont="1" applyFill="1" applyProtection="1">
      <protection locked="0"/>
    </xf>
    <xf numFmtId="164" fontId="0" fillId="2" borderId="0" xfId="1" applyNumberFormat="1" applyFont="1" applyFill="1" applyProtection="1">
      <protection locked="0"/>
    </xf>
    <xf numFmtId="0" fontId="0" fillId="2" borderId="0" xfId="0" applyFill="1" applyProtection="1">
      <protection hidden="1"/>
    </xf>
    <xf numFmtId="0" fontId="14" fillId="2" borderId="0" xfId="0" applyFont="1" applyFill="1" applyProtection="1">
      <protection hidden="1"/>
    </xf>
    <xf numFmtId="0" fontId="35" fillId="14" borderId="0" xfId="0" applyFont="1" applyFill="1" applyAlignment="1">
      <alignment horizontal="center" vertical="center" wrapText="1"/>
    </xf>
    <xf numFmtId="0" fontId="35" fillId="14" borderId="16" xfId="0" applyFont="1" applyFill="1" applyBorder="1" applyAlignment="1">
      <alignment horizontal="center" vertical="center" wrapText="1"/>
    </xf>
    <xf numFmtId="0" fontId="35" fillId="14" borderId="17" xfId="0" applyFont="1" applyFill="1" applyBorder="1" applyAlignment="1">
      <alignment horizontal="center" vertical="center" wrapText="1"/>
    </xf>
    <xf numFmtId="0" fontId="16" fillId="13" borderId="20" xfId="0" applyFont="1" applyFill="1" applyBorder="1" applyAlignment="1">
      <alignment vertical="center" wrapText="1"/>
    </xf>
    <xf numFmtId="0" fontId="16" fillId="13" borderId="18" xfId="0" applyFont="1" applyFill="1" applyBorder="1" applyAlignment="1">
      <alignment vertical="center" wrapText="1"/>
    </xf>
    <xf numFmtId="0" fontId="16" fillId="13" borderId="19" xfId="0" applyFont="1" applyFill="1" applyBorder="1" applyAlignment="1">
      <alignment vertical="center" wrapText="1"/>
    </xf>
    <xf numFmtId="165" fontId="0" fillId="2" borderId="0" xfId="0" applyNumberFormat="1" applyFill="1" applyProtection="1">
      <protection locked="0"/>
    </xf>
    <xf numFmtId="0" fontId="43" fillId="2" borderId="0" xfId="0" applyFont="1" applyFill="1" applyAlignment="1">
      <alignment wrapText="1"/>
    </xf>
    <xf numFmtId="165" fontId="0" fillId="2" borderId="0" xfId="0" applyNumberFormat="1" applyFill="1" applyProtection="1">
      <protection hidden="1"/>
    </xf>
    <xf numFmtId="0" fontId="21" fillId="11" borderId="21" xfId="0" applyFont="1" applyFill="1" applyBorder="1" applyAlignment="1" applyProtection="1">
      <alignment horizontal="left" vertical="top" wrapText="1"/>
      <protection locked="0"/>
    </xf>
    <xf numFmtId="0" fontId="21" fillId="11" borderId="21" xfId="0" applyFont="1" applyFill="1" applyBorder="1" applyAlignment="1" applyProtection="1">
      <alignment horizontal="center" vertical="top" wrapText="1"/>
      <protection locked="0"/>
    </xf>
    <xf numFmtId="0" fontId="52" fillId="2" borderId="0" xfId="0" applyFont="1" applyFill="1"/>
    <xf numFmtId="166" fontId="0" fillId="2" borderId="0" xfId="2" applyNumberFormat="1" applyFont="1" applyFill="1" applyProtection="1">
      <protection locked="0"/>
    </xf>
    <xf numFmtId="164" fontId="14" fillId="2" borderId="0" xfId="1" applyNumberFormat="1" applyFont="1" applyFill="1"/>
    <xf numFmtId="0" fontId="29" fillId="15" borderId="1" xfId="0" applyFont="1" applyFill="1" applyBorder="1" applyAlignment="1" applyProtection="1">
      <alignment horizontal="center"/>
      <protection hidden="1"/>
    </xf>
    <xf numFmtId="0" fontId="51" fillId="16" borderId="2" xfId="0" applyFont="1" applyFill="1" applyBorder="1"/>
    <xf numFmtId="164" fontId="51" fillId="16" borderId="3" xfId="1" applyNumberFormat="1" applyFont="1" applyFill="1" applyBorder="1" applyAlignment="1">
      <alignment horizontal="left"/>
    </xf>
    <xf numFmtId="164" fontId="51" fillId="16" borderId="3" xfId="1" applyNumberFormat="1" applyFont="1" applyFill="1" applyBorder="1"/>
    <xf numFmtId="10" fontId="51" fillId="16" borderId="1" xfId="2" applyNumberFormat="1" applyFont="1" applyFill="1" applyBorder="1"/>
    <xf numFmtId="0" fontId="53" fillId="4" borderId="2" xfId="0" applyFont="1" applyFill="1" applyBorder="1"/>
    <xf numFmtId="0" fontId="53" fillId="4" borderId="3" xfId="0" applyFont="1" applyFill="1" applyBorder="1" applyAlignment="1">
      <alignment horizontal="left"/>
    </xf>
    <xf numFmtId="0" fontId="53" fillId="4" borderId="3" xfId="0" applyFont="1" applyFill="1" applyBorder="1"/>
    <xf numFmtId="167" fontId="0" fillId="2" borderId="0" xfId="0" applyNumberFormat="1" applyFill="1"/>
    <xf numFmtId="1" fontId="0" fillId="2" borderId="0" xfId="0" applyNumberFormat="1" applyFill="1"/>
    <xf numFmtId="0" fontId="51" fillId="2" borderId="0" xfId="0" applyFont="1" applyFill="1"/>
    <xf numFmtId="0" fontId="51" fillId="4" borderId="1" xfId="0" applyFont="1" applyFill="1" applyBorder="1"/>
    <xf numFmtId="164" fontId="51" fillId="4" borderId="1" xfId="1" applyNumberFormat="1" applyFont="1" applyFill="1" applyBorder="1"/>
    <xf numFmtId="164" fontId="51" fillId="4" borderId="1" xfId="1" applyNumberFormat="1" applyFont="1" applyFill="1" applyBorder="1" applyAlignment="1">
      <alignment horizontal="left"/>
    </xf>
    <xf numFmtId="43" fontId="51" fillId="4" borderId="1" xfId="1" applyFont="1" applyFill="1" applyBorder="1"/>
    <xf numFmtId="167" fontId="16" fillId="16" borderId="1" xfId="0" applyNumberFormat="1" applyFont="1" applyFill="1" applyBorder="1" applyAlignment="1" applyProtection="1">
      <alignment horizontal="right"/>
      <protection hidden="1"/>
    </xf>
    <xf numFmtId="10" fontId="16" fillId="16" borderId="1" xfId="2" applyNumberFormat="1" applyFont="1" applyFill="1" applyBorder="1" applyProtection="1">
      <protection hidden="1"/>
    </xf>
    <xf numFmtId="3" fontId="16" fillId="16" borderId="1" xfId="0" applyNumberFormat="1" applyFont="1" applyFill="1" applyBorder="1" applyProtection="1">
      <protection hidden="1"/>
    </xf>
    <xf numFmtId="4" fontId="16" fillId="16" borderId="1" xfId="0" applyNumberFormat="1" applyFont="1" applyFill="1" applyBorder="1" applyProtection="1">
      <protection hidden="1"/>
    </xf>
    <xf numFmtId="168" fontId="16" fillId="16" borderId="1" xfId="0" applyNumberFormat="1" applyFont="1" applyFill="1" applyBorder="1" applyProtection="1">
      <protection hidden="1"/>
    </xf>
    <xf numFmtId="0" fontId="42" fillId="2" borderId="0" xfId="0" applyFont="1" applyFill="1"/>
    <xf numFmtId="0" fontId="1" fillId="2" borderId="0" xfId="0" applyFont="1" applyFill="1"/>
    <xf numFmtId="168" fontId="1" fillId="16" borderId="1" xfId="0" applyNumberFormat="1" applyFont="1" applyFill="1" applyBorder="1"/>
    <xf numFmtId="167" fontId="16" fillId="16" borderId="3" xfId="0" applyNumberFormat="1" applyFont="1" applyFill="1" applyBorder="1" applyAlignment="1" applyProtection="1">
      <alignment horizontal="right"/>
      <protection hidden="1"/>
    </xf>
    <xf numFmtId="167" fontId="16" fillId="16" borderId="37" xfId="0" applyNumberFormat="1" applyFont="1" applyFill="1" applyBorder="1" applyAlignment="1" applyProtection="1">
      <alignment horizontal="right"/>
      <protection hidden="1"/>
    </xf>
    <xf numFmtId="167" fontId="16" fillId="16" borderId="39" xfId="0" applyNumberFormat="1" applyFont="1" applyFill="1" applyBorder="1" applyAlignment="1" applyProtection="1">
      <alignment horizontal="right"/>
      <protection hidden="1"/>
    </xf>
    <xf numFmtId="164" fontId="3" fillId="2" borderId="0" xfId="1" applyNumberFormat="1" applyFont="1" applyFill="1"/>
    <xf numFmtId="164" fontId="51" fillId="2" borderId="0" xfId="1" applyNumberFormat="1" applyFont="1" applyFill="1"/>
    <xf numFmtId="164" fontId="54" fillId="12" borderId="0" xfId="1" applyNumberFormat="1" applyFont="1" applyFill="1"/>
    <xf numFmtId="164" fontId="51" fillId="2" borderId="0" xfId="1" applyNumberFormat="1" applyFont="1" applyFill="1" applyProtection="1">
      <protection locked="0"/>
    </xf>
    <xf numFmtId="164" fontId="51" fillId="12" borderId="0" xfId="1" applyNumberFormat="1" applyFont="1" applyFill="1" applyProtection="1">
      <protection locked="0"/>
    </xf>
    <xf numFmtId="43" fontId="6" fillId="4" borderId="1" xfId="1" applyFont="1" applyFill="1" applyBorder="1" applyAlignment="1">
      <alignment horizontal="center" wrapText="1"/>
    </xf>
    <xf numFmtId="43" fontId="0" fillId="2" borderId="0" xfId="1" applyFont="1" applyFill="1" applyBorder="1" applyProtection="1"/>
    <xf numFmtId="0" fontId="0" fillId="16" borderId="0" xfId="0" applyFill="1"/>
    <xf numFmtId="43" fontId="0" fillId="16" borderId="0" xfId="1" applyFont="1" applyFill="1" applyProtection="1"/>
    <xf numFmtId="170" fontId="0" fillId="16" borderId="0" xfId="1" applyNumberFormat="1" applyFont="1" applyFill="1" applyBorder="1" applyProtection="1"/>
    <xf numFmtId="43" fontId="0" fillId="16" borderId="0" xfId="1" applyFont="1" applyFill="1" applyBorder="1" applyProtection="1"/>
    <xf numFmtId="164" fontId="0" fillId="2" borderId="1" xfId="1" applyNumberFormat="1" applyFont="1" applyFill="1" applyBorder="1" applyProtection="1">
      <protection locked="0"/>
    </xf>
    <xf numFmtId="164" fontId="6" fillId="2" borderId="0" xfId="1" applyNumberFormat="1" applyFont="1" applyFill="1" applyBorder="1" applyAlignment="1" applyProtection="1">
      <alignment horizontal="center" vertical="center" wrapText="1"/>
      <protection locked="0"/>
    </xf>
    <xf numFmtId="164" fontId="54" fillId="15" borderId="0" xfId="1" applyNumberFormat="1" applyFont="1" applyFill="1"/>
    <xf numFmtId="164" fontId="51" fillId="15" borderId="0" xfId="1" applyNumberFormat="1" applyFont="1" applyFill="1" applyProtection="1">
      <protection locked="0"/>
    </xf>
    <xf numFmtId="164" fontId="45" fillId="2" borderId="0" xfId="1" applyNumberFormat="1" applyFont="1" applyFill="1"/>
    <xf numFmtId="0" fontId="14" fillId="2" borderId="0" xfId="0" applyFont="1" applyFill="1"/>
    <xf numFmtId="0" fontId="14" fillId="2" borderId="0" xfId="0" applyFont="1" applyFill="1" applyAlignment="1">
      <alignment horizontal="center" vertical="center" wrapText="1"/>
    </xf>
    <xf numFmtId="14" fontId="45" fillId="2" borderId="0" xfId="0" applyNumberFormat="1" applyFont="1" applyFill="1"/>
    <xf numFmtId="0" fontId="45" fillId="2" borderId="0" xfId="0" applyFont="1" applyFill="1"/>
    <xf numFmtId="164" fontId="1" fillId="4" borderId="0" xfId="1" applyNumberFormat="1" applyFont="1" applyFill="1" applyAlignment="1">
      <alignment vertical="center"/>
    </xf>
    <xf numFmtId="164" fontId="6" fillId="3" borderId="1" xfId="1" applyNumberFormat="1" applyFont="1" applyFill="1" applyBorder="1" applyAlignment="1" applyProtection="1">
      <alignment horizontal="center" vertical="center" wrapText="1"/>
    </xf>
    <xf numFmtId="164" fontId="51" fillId="2" borderId="1" xfId="1" applyNumberFormat="1" applyFont="1" applyFill="1" applyBorder="1" applyProtection="1">
      <protection locked="0"/>
    </xf>
    <xf numFmtId="164" fontId="51" fillId="4" borderId="1" xfId="1" applyNumberFormat="1" applyFont="1" applyFill="1" applyBorder="1" applyProtection="1"/>
    <xf numFmtId="0" fontId="51" fillId="0" borderId="1" xfId="0" applyFont="1" applyBorder="1" applyProtection="1">
      <protection locked="0"/>
    </xf>
    <xf numFmtId="0" fontId="11" fillId="4" borderId="1" xfId="0" applyFont="1" applyFill="1" applyBorder="1"/>
    <xf numFmtId="164" fontId="11" fillId="4" borderId="1" xfId="1" applyNumberFormat="1" applyFont="1" applyFill="1" applyBorder="1" applyAlignment="1" applyProtection="1"/>
    <xf numFmtId="164" fontId="0" fillId="4" borderId="0" xfId="1" applyNumberFormat="1" applyFont="1" applyFill="1"/>
    <xf numFmtId="164" fontId="0" fillId="4" borderId="0" xfId="1" applyNumberFormat="1" applyFont="1" applyFill="1" applyBorder="1"/>
    <xf numFmtId="0" fontId="21" fillId="2" borderId="0" xfId="0" applyFont="1" applyFill="1" applyAlignment="1" applyProtection="1">
      <alignment horizontal="justify" wrapText="1"/>
      <protection hidden="1"/>
    </xf>
    <xf numFmtId="3" fontId="11" fillId="2" borderId="0" xfId="0" applyNumberFormat="1" applyFont="1" applyFill="1" applyAlignment="1">
      <alignment horizontal="left" vertical="top" wrapText="1"/>
    </xf>
    <xf numFmtId="0" fontId="53" fillId="4" borderId="0" xfId="0" applyFont="1" applyFill="1"/>
    <xf numFmtId="0" fontId="53" fillId="2" borderId="0" xfId="0" applyFont="1" applyFill="1"/>
    <xf numFmtId="0" fontId="11" fillId="2" borderId="0" xfId="0" applyFont="1" applyFill="1" applyAlignment="1">
      <alignment horizontal="left"/>
    </xf>
    <xf numFmtId="0" fontId="53" fillId="5" borderId="1" xfId="0" applyFont="1" applyFill="1" applyBorder="1" applyAlignment="1">
      <alignment horizontal="left"/>
    </xf>
    <xf numFmtId="0" fontId="53" fillId="4" borderId="1" xfId="0" applyFont="1" applyFill="1" applyBorder="1"/>
    <xf numFmtId="0" fontId="11" fillId="2" borderId="0" xfId="0" applyFont="1" applyFill="1"/>
    <xf numFmtId="0" fontId="11" fillId="2" borderId="1" xfId="0" applyFont="1" applyFill="1" applyBorder="1" applyAlignment="1" applyProtection="1">
      <alignment horizontal="left"/>
      <protection locked="0"/>
    </xf>
    <xf numFmtId="165" fontId="11" fillId="2" borderId="1" xfId="1" applyNumberFormat="1" applyFont="1" applyFill="1" applyBorder="1" applyAlignment="1" applyProtection="1">
      <alignment horizontal="right"/>
      <protection locked="0"/>
    </xf>
    <xf numFmtId="165" fontId="11" fillId="2" borderId="1" xfId="1" applyNumberFormat="1" applyFont="1" applyFill="1" applyBorder="1" applyAlignment="1" applyProtection="1">
      <alignment horizontal="left"/>
      <protection locked="0"/>
    </xf>
    <xf numFmtId="165" fontId="11" fillId="4" borderId="1" xfId="0" applyNumberFormat="1" applyFont="1" applyFill="1" applyBorder="1"/>
    <xf numFmtId="165" fontId="59" fillId="4" borderId="1" xfId="0" applyNumberFormat="1" applyFont="1" applyFill="1" applyBorder="1" applyAlignment="1">
      <alignment vertical="center"/>
    </xf>
    <xf numFmtId="0" fontId="29" fillId="12" borderId="1" xfId="0" applyFont="1" applyFill="1" applyBorder="1" applyAlignment="1">
      <alignment horizontal="center"/>
    </xf>
    <xf numFmtId="165" fontId="11" fillId="2" borderId="0" xfId="1" applyNumberFormat="1" applyFont="1" applyFill="1"/>
    <xf numFmtId="9" fontId="11" fillId="2" borderId="0" xfId="2" applyFont="1" applyFill="1"/>
    <xf numFmtId="9" fontId="11" fillId="3" borderId="0" xfId="2" applyFont="1" applyFill="1"/>
    <xf numFmtId="9" fontId="11" fillId="2" borderId="0" xfId="2" applyFont="1" applyFill="1" applyProtection="1">
      <protection locked="0"/>
    </xf>
    <xf numFmtId="164" fontId="11" fillId="2" borderId="0" xfId="1" applyNumberFormat="1" applyFont="1" applyFill="1" applyProtection="1">
      <protection locked="0"/>
    </xf>
    <xf numFmtId="0" fontId="11" fillId="2" borderId="0" xfId="0" applyFont="1" applyFill="1" applyProtection="1">
      <protection locked="0"/>
    </xf>
    <xf numFmtId="0" fontId="11" fillId="3" borderId="0" xfId="0" applyFont="1" applyFill="1"/>
    <xf numFmtId="0" fontId="29" fillId="15" borderId="0" xfId="0" applyFont="1" applyFill="1" applyAlignment="1" applyProtection="1">
      <alignment horizontal="justify" wrapText="1"/>
      <protection hidden="1"/>
    </xf>
    <xf numFmtId="0" fontId="53" fillId="15" borderId="0" xfId="0" applyFont="1" applyFill="1"/>
    <xf numFmtId="3" fontId="3" fillId="0" borderId="0" xfId="0" applyNumberFormat="1" applyFont="1" applyProtection="1">
      <protection locked="0"/>
    </xf>
    <xf numFmtId="164" fontId="0" fillId="2" borderId="0" xfId="0" applyNumberFormat="1" applyFill="1" applyProtection="1">
      <protection locked="0"/>
    </xf>
    <xf numFmtId="167" fontId="0" fillId="2" borderId="0" xfId="0" applyNumberFormat="1" applyFill="1" applyProtection="1">
      <protection locked="0"/>
    </xf>
    <xf numFmtId="10" fontId="0" fillId="2" borderId="0" xfId="0" applyNumberFormat="1" applyFill="1" applyProtection="1">
      <protection locked="0"/>
    </xf>
    <xf numFmtId="164" fontId="0" fillId="2" borderId="0" xfId="1" applyNumberFormat="1" applyFont="1" applyFill="1" applyBorder="1" applyProtection="1">
      <protection locked="0"/>
    </xf>
    <xf numFmtId="9" fontId="0" fillId="2" borderId="0" xfId="0" applyNumberFormat="1" applyFill="1" applyProtection="1">
      <protection locked="0"/>
    </xf>
    <xf numFmtId="43" fontId="0" fillId="2" borderId="0" xfId="0" applyNumberFormat="1" applyFill="1" applyProtection="1">
      <protection locked="0"/>
    </xf>
    <xf numFmtId="169" fontId="0" fillId="2" borderId="0" xfId="1" applyNumberFormat="1" applyFont="1" applyFill="1" applyProtection="1">
      <protection locked="0"/>
    </xf>
    <xf numFmtId="43" fontId="0" fillId="2" borderId="0" xfId="1" applyFont="1" applyFill="1" applyProtection="1">
      <protection locked="0"/>
    </xf>
    <xf numFmtId="0" fontId="21" fillId="9" borderId="17" xfId="0" applyFont="1" applyFill="1" applyBorder="1" applyAlignment="1">
      <alignment horizontal="left" vertical="top" wrapText="1"/>
    </xf>
    <xf numFmtId="0" fontId="34" fillId="2" borderId="0" xfId="0" applyFont="1" applyFill="1" applyAlignment="1">
      <alignment horizontal="center" vertical="center" wrapText="1"/>
    </xf>
    <xf numFmtId="0" fontId="12" fillId="2" borderId="0" xfId="0" applyFont="1" applyFill="1" applyAlignment="1">
      <alignment horizontal="center" vertical="center" wrapText="1"/>
    </xf>
    <xf numFmtId="0" fontId="30" fillId="17" borderId="37" xfId="0" applyFont="1" applyFill="1" applyBorder="1" applyAlignment="1">
      <alignment vertical="center" wrapText="1"/>
    </xf>
    <xf numFmtId="3" fontId="32" fillId="6" borderId="38" xfId="0" applyNumberFormat="1" applyFont="1" applyFill="1" applyBorder="1" applyAlignment="1">
      <alignment horizontal="center" vertical="center" wrapText="1"/>
    </xf>
    <xf numFmtId="3" fontId="7" fillId="6" borderId="48" xfId="0" applyNumberFormat="1" applyFont="1" applyFill="1" applyBorder="1" applyAlignment="1">
      <alignment horizontal="center" vertical="center" wrapText="1"/>
    </xf>
    <xf numFmtId="0" fontId="33" fillId="8" borderId="37" xfId="0" applyFont="1" applyFill="1" applyBorder="1" applyAlignment="1">
      <alignment vertical="center" wrapText="1"/>
    </xf>
    <xf numFmtId="0" fontId="16" fillId="8" borderId="37" xfId="0" applyFont="1" applyFill="1" applyBorder="1" applyAlignment="1">
      <alignment horizontal="left" vertical="center" wrapText="1"/>
    </xf>
    <xf numFmtId="0" fontId="20" fillId="8" borderId="3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7" xfId="0" applyFont="1" applyFill="1" applyBorder="1" applyAlignment="1">
      <alignment horizontal="center" vertical="center" wrapText="1"/>
    </xf>
    <xf numFmtId="3" fontId="21" fillId="2" borderId="0" xfId="0" applyNumberFormat="1" applyFont="1" applyFill="1" applyAlignment="1">
      <alignment horizontal="left" vertical="top" wrapText="1"/>
    </xf>
    <xf numFmtId="0" fontId="21" fillId="2" borderId="0" xfId="0" applyFont="1" applyFill="1"/>
    <xf numFmtId="0" fontId="21" fillId="2" borderId="44" xfId="0" applyFont="1" applyFill="1" applyBorder="1"/>
    <xf numFmtId="0" fontId="20" fillId="6" borderId="47" xfId="0" applyFont="1" applyFill="1" applyBorder="1" applyAlignment="1">
      <alignment vertical="center" wrapText="1"/>
    </xf>
    <xf numFmtId="0" fontId="20" fillId="6" borderId="0" xfId="0" applyFont="1" applyFill="1" applyAlignment="1">
      <alignment vertical="center" wrapText="1"/>
    </xf>
    <xf numFmtId="0" fontId="26" fillId="6" borderId="0" xfId="0" applyFont="1" applyFill="1" applyAlignment="1">
      <alignment vertical="center" wrapText="1"/>
    </xf>
    <xf numFmtId="0" fontId="27" fillId="6" borderId="0" xfId="0" applyFont="1" applyFill="1" applyAlignment="1">
      <alignment vertical="center" wrapText="1"/>
    </xf>
    <xf numFmtId="0" fontId="26" fillId="6" borderId="0" xfId="0" applyFont="1" applyFill="1" applyAlignment="1">
      <alignment horizontal="right" vertical="center" wrapText="1"/>
    </xf>
    <xf numFmtId="0" fontId="26" fillId="7" borderId="0" xfId="0" applyFont="1" applyFill="1" applyAlignment="1">
      <alignment horizontal="right" vertical="center" wrapText="1"/>
    </xf>
    <xf numFmtId="0" fontId="28" fillId="6" borderId="0" xfId="0" applyFont="1" applyFill="1" applyAlignment="1">
      <alignment horizontal="right" vertical="center" wrapText="1"/>
    </xf>
    <xf numFmtId="0" fontId="20" fillId="6" borderId="7" xfId="0" applyFont="1" applyFill="1" applyBorder="1" applyAlignment="1">
      <alignment vertical="center" wrapText="1"/>
    </xf>
    <xf numFmtId="0" fontId="20" fillId="6" borderId="38" xfId="0" applyFont="1" applyFill="1" applyBorder="1" applyAlignment="1">
      <alignment vertical="center" wrapText="1"/>
    </xf>
    <xf numFmtId="0" fontId="21" fillId="2" borderId="38" xfId="0" applyFont="1" applyFill="1" applyBorder="1"/>
    <xf numFmtId="0" fontId="21" fillId="2" borderId="8" xfId="0" applyFont="1" applyFill="1" applyBorder="1"/>
    <xf numFmtId="0" fontId="18" fillId="2" borderId="47" xfId="0" applyFont="1" applyFill="1" applyBorder="1" applyAlignment="1">
      <alignment horizontal="center" vertical="center" wrapText="1"/>
    </xf>
    <xf numFmtId="0" fontId="18" fillId="2" borderId="0" xfId="0" applyFont="1" applyFill="1" applyAlignment="1">
      <alignment horizontal="center" vertical="center" wrapText="1"/>
    </xf>
    <xf numFmtId="0" fontId="20" fillId="17" borderId="4" xfId="0" applyFont="1" applyFill="1" applyBorder="1" applyAlignment="1">
      <alignment vertical="center" wrapText="1"/>
    </xf>
    <xf numFmtId="0" fontId="24" fillId="17" borderId="52" xfId="0" applyFont="1" applyFill="1" applyBorder="1" applyAlignment="1">
      <alignment vertical="center" wrapText="1"/>
    </xf>
    <xf numFmtId="0" fontId="20" fillId="17" borderId="37"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6" borderId="44" xfId="0" applyFont="1" applyFill="1" applyBorder="1" applyAlignment="1">
      <alignment vertical="center" wrapText="1"/>
    </xf>
    <xf numFmtId="0" fontId="20" fillId="6" borderId="8" xfId="0" applyFont="1" applyFill="1" applyBorder="1" applyAlignment="1">
      <alignment vertical="center" wrapText="1"/>
    </xf>
    <xf numFmtId="0" fontId="30" fillId="2" borderId="38"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4" fillId="0" borderId="6" xfId="0" applyFont="1" applyBorder="1" applyAlignment="1">
      <alignment horizontal="center" vertical="center" wrapText="1"/>
    </xf>
    <xf numFmtId="0" fontId="12" fillId="2" borderId="44" xfId="0" applyFont="1" applyFill="1" applyBorder="1" applyAlignment="1">
      <alignment horizontal="center" vertical="center" wrapText="1"/>
    </xf>
    <xf numFmtId="0" fontId="30" fillId="17" borderId="54" xfId="0" applyFont="1" applyFill="1" applyBorder="1" applyAlignment="1">
      <alignment horizontal="center" vertical="center" wrapText="1"/>
    </xf>
    <xf numFmtId="0" fontId="30" fillId="17" borderId="55" xfId="0" applyFont="1" applyFill="1" applyBorder="1" applyAlignment="1">
      <alignment horizontal="center" vertical="center" wrapText="1"/>
    </xf>
    <xf numFmtId="0" fontId="34" fillId="2" borderId="56" xfId="0" applyFont="1" applyFill="1" applyBorder="1" applyAlignment="1">
      <alignment horizontal="center" vertical="center" wrapText="1"/>
    </xf>
    <xf numFmtId="0" fontId="34" fillId="17" borderId="56" xfId="0" applyFont="1" applyFill="1" applyBorder="1" applyAlignment="1">
      <alignment horizontal="center" vertical="center" wrapText="1"/>
    </xf>
    <xf numFmtId="0" fontId="61" fillId="2" borderId="0" xfId="0" applyFont="1" applyFill="1"/>
    <xf numFmtId="164" fontId="6" fillId="19" borderId="6" xfId="1" applyNumberFormat="1" applyFont="1" applyFill="1" applyBorder="1" applyAlignment="1" applyProtection="1">
      <alignment horizontal="center" vertical="center" wrapText="1"/>
    </xf>
    <xf numFmtId="164" fontId="6" fillId="19" borderId="1" xfId="1" applyNumberFormat="1" applyFont="1" applyFill="1" applyBorder="1" applyProtection="1"/>
    <xf numFmtId="164" fontId="6" fillId="19" borderId="1" xfId="1" applyNumberFormat="1" applyFont="1" applyFill="1" applyBorder="1"/>
    <xf numFmtId="164" fontId="62" fillId="5" borderId="0" xfId="1" applyNumberFormat="1" applyFont="1" applyFill="1" applyProtection="1">
      <protection locked="0"/>
    </xf>
    <xf numFmtId="164" fontId="6" fillId="19" borderId="1" xfId="1" applyNumberFormat="1" applyFont="1" applyFill="1" applyBorder="1" applyAlignment="1" applyProtection="1">
      <alignment horizontal="center" vertical="center" wrapText="1"/>
    </xf>
    <xf numFmtId="0" fontId="30" fillId="2" borderId="55" xfId="0" applyFont="1" applyFill="1" applyBorder="1" applyAlignment="1">
      <alignment horizontal="center" vertical="center" wrapText="1"/>
    </xf>
    <xf numFmtId="164" fontId="6" fillId="12" borderId="1" xfId="1" applyNumberFormat="1" applyFont="1" applyFill="1" applyBorder="1" applyAlignment="1" applyProtection="1">
      <alignment horizontal="center" vertical="center" wrapText="1"/>
    </xf>
    <xf numFmtId="164" fontId="6" fillId="4" borderId="1" xfId="1" applyNumberFormat="1" applyFont="1" applyFill="1" applyBorder="1" applyProtection="1">
      <protection locked="0"/>
    </xf>
    <xf numFmtId="0" fontId="0" fillId="2" borderId="0" xfId="0" applyFill="1" applyAlignment="1">
      <alignment horizontal="center"/>
    </xf>
    <xf numFmtId="165" fontId="10" fillId="2" borderId="0" xfId="1" applyNumberFormat="1" applyFont="1" applyFill="1" applyAlignment="1">
      <alignment horizontal="right"/>
    </xf>
    <xf numFmtId="0" fontId="11" fillId="2" borderId="0" xfId="0" applyFont="1" applyFill="1" applyAlignment="1">
      <alignment horizontal="right"/>
    </xf>
    <xf numFmtId="0" fontId="11" fillId="2" borderId="0" xfId="0" applyFont="1" applyFill="1" applyAlignment="1" applyProtection="1">
      <alignment horizontal="right"/>
      <protection hidden="1"/>
    </xf>
    <xf numFmtId="166" fontId="10" fillId="2" borderId="0" xfId="2" applyNumberFormat="1" applyFont="1" applyFill="1"/>
    <xf numFmtId="0" fontId="9" fillId="2" borderId="0" xfId="0" applyFont="1" applyFill="1"/>
    <xf numFmtId="165" fontId="60" fillId="2" borderId="0" xfId="1" applyNumberFormat="1" applyFont="1" applyFill="1" applyBorder="1"/>
    <xf numFmtId="165" fontId="11" fillId="2" borderId="0" xfId="1" applyNumberFormat="1" applyFont="1" applyFill="1" applyBorder="1"/>
    <xf numFmtId="165" fontId="10" fillId="2" borderId="0" xfId="1" applyNumberFormat="1" applyFont="1" applyFill="1" applyBorder="1" applyProtection="1">
      <protection locked="0"/>
    </xf>
    <xf numFmtId="9" fontId="11" fillId="2" borderId="0" xfId="2" applyFont="1" applyFill="1" applyBorder="1"/>
    <xf numFmtId="166" fontId="11" fillId="2" borderId="0" xfId="2" applyNumberFormat="1" applyFont="1" applyFill="1" applyBorder="1" applyAlignment="1">
      <alignment horizontal="left"/>
    </xf>
    <xf numFmtId="165" fontId="53" fillId="4" borderId="1" xfId="1" applyNumberFormat="1" applyFont="1" applyFill="1" applyBorder="1" applyProtection="1"/>
    <xf numFmtId="164" fontId="54" fillId="19" borderId="0" xfId="1" applyNumberFormat="1" applyFont="1" applyFill="1"/>
    <xf numFmtId="164" fontId="0" fillId="19" borderId="0" xfId="1" applyNumberFormat="1" applyFont="1" applyFill="1"/>
    <xf numFmtId="164" fontId="51" fillId="2" borderId="0" xfId="1" applyNumberFormat="1" applyFont="1" applyFill="1" applyProtection="1"/>
    <xf numFmtId="164" fontId="0" fillId="2" borderId="0" xfId="1" applyNumberFormat="1" applyFont="1" applyFill="1" applyProtection="1"/>
    <xf numFmtId="164" fontId="1" fillId="4" borderId="1" xfId="1" applyNumberFormat="1" applyFont="1" applyFill="1" applyBorder="1" applyAlignment="1" applyProtection="1">
      <alignment vertical="center"/>
    </xf>
    <xf numFmtId="164" fontId="1" fillId="16" borderId="1" xfId="1" applyNumberFormat="1" applyFont="1" applyFill="1" applyBorder="1" applyAlignment="1">
      <alignment horizontal="center"/>
    </xf>
    <xf numFmtId="164" fontId="51" fillId="2" borderId="0" xfId="1" applyNumberFormat="1" applyFont="1" applyFill="1" applyBorder="1" applyProtection="1"/>
    <xf numFmtId="164" fontId="1" fillId="2" borderId="0" xfId="1" applyNumberFormat="1" applyFont="1" applyFill="1" applyBorder="1" applyProtection="1"/>
    <xf numFmtId="164" fontId="0" fillId="20" borderId="0" xfId="1" applyNumberFormat="1" applyFont="1" applyFill="1" applyBorder="1" applyProtection="1">
      <protection locked="0"/>
    </xf>
    <xf numFmtId="164" fontId="1" fillId="20" borderId="0" xfId="1" applyNumberFormat="1" applyFont="1" applyFill="1" applyBorder="1" applyAlignment="1" applyProtection="1">
      <alignment horizontal="left"/>
    </xf>
    <xf numFmtId="164" fontId="1" fillId="2" borderId="0" xfId="1" applyNumberFormat="1" applyFont="1" applyFill="1" applyBorder="1" applyAlignment="1" applyProtection="1">
      <alignment horizontal="left"/>
    </xf>
    <xf numFmtId="164" fontId="4" fillId="2" borderId="0" xfId="1" applyNumberFormat="1" applyFont="1" applyFill="1" applyBorder="1" applyProtection="1">
      <protection locked="0"/>
    </xf>
    <xf numFmtId="164" fontId="1" fillId="2" borderId="0" xfId="1" applyNumberFormat="1" applyFont="1" applyFill="1" applyAlignment="1" applyProtection="1">
      <alignment horizontal="right"/>
      <protection locked="0"/>
    </xf>
    <xf numFmtId="164" fontId="1" fillId="4" borderId="1" xfId="1" applyNumberFormat="1" applyFont="1" applyFill="1" applyBorder="1" applyProtection="1"/>
    <xf numFmtId="164" fontId="53" fillId="4" borderId="1" xfId="1" applyNumberFormat="1" applyFont="1" applyFill="1" applyBorder="1" applyAlignment="1" applyProtection="1">
      <alignment horizontal="center"/>
    </xf>
    <xf numFmtId="165" fontId="58" fillId="4" borderId="1" xfId="1" applyNumberFormat="1" applyFont="1" applyFill="1" applyBorder="1" applyProtection="1"/>
    <xf numFmtId="165" fontId="63" fillId="4" borderId="1" xfId="1" applyNumberFormat="1" applyFont="1" applyFill="1" applyBorder="1" applyAlignment="1">
      <alignment vertical="center"/>
    </xf>
    <xf numFmtId="164" fontId="63" fillId="4" borderId="1" xfId="1" applyNumberFormat="1" applyFont="1" applyFill="1" applyBorder="1" applyAlignment="1">
      <alignment vertical="center"/>
    </xf>
    <xf numFmtId="164" fontId="63" fillId="4" borderId="0" xfId="1" applyNumberFormat="1" applyFont="1" applyFill="1" applyBorder="1" applyAlignment="1">
      <alignment vertical="center"/>
    </xf>
    <xf numFmtId="164" fontId="45" fillId="21" borderId="0" xfId="1" applyNumberFormat="1" applyFont="1" applyFill="1"/>
    <xf numFmtId="164" fontId="64" fillId="21" borderId="0" xfId="1" applyNumberFormat="1" applyFont="1" applyFill="1"/>
    <xf numFmtId="164" fontId="51" fillId="19" borderId="0" xfId="1" applyNumberFormat="1" applyFont="1" applyFill="1" applyProtection="1">
      <protection locked="0"/>
    </xf>
    <xf numFmtId="0" fontId="11" fillId="4" borderId="1" xfId="0" applyFont="1" applyFill="1" applyBorder="1" applyProtection="1">
      <protection hidden="1"/>
    </xf>
    <xf numFmtId="3" fontId="16" fillId="2" borderId="0" xfId="0" applyNumberFormat="1" applyFont="1" applyFill="1" applyAlignment="1">
      <alignment vertical="center" wrapText="1"/>
    </xf>
    <xf numFmtId="164" fontId="6" fillId="8" borderId="1" xfId="1" applyNumberFormat="1" applyFont="1" applyFill="1" applyBorder="1" applyAlignment="1" applyProtection="1">
      <alignment horizontal="center" vertical="center" wrapText="1"/>
    </xf>
    <xf numFmtId="164" fontId="0" fillId="8" borderId="1" xfId="1" applyNumberFormat="1" applyFont="1" applyFill="1" applyBorder="1" applyProtection="1"/>
    <xf numFmtId="43" fontId="0" fillId="8" borderId="1" xfId="1" applyFont="1" applyFill="1" applyBorder="1" applyProtection="1"/>
    <xf numFmtId="164" fontId="6" fillId="8" borderId="1" xfId="1" applyNumberFormat="1" applyFont="1" applyFill="1" applyBorder="1" applyProtection="1"/>
    <xf numFmtId="164" fontId="0" fillId="8" borderId="1" xfId="1" applyNumberFormat="1" applyFont="1" applyFill="1" applyBorder="1"/>
    <xf numFmtId="164" fontId="0" fillId="2" borderId="1" xfId="1" applyNumberFormat="1" applyFont="1" applyFill="1" applyBorder="1" applyAlignment="1" applyProtection="1">
      <alignment horizontal="right"/>
      <protection locked="0"/>
    </xf>
    <xf numFmtId="164" fontId="0" fillId="4" borderId="1" xfId="1" applyNumberFormat="1" applyFont="1" applyFill="1" applyBorder="1" applyProtection="1">
      <protection locked="0"/>
    </xf>
    <xf numFmtId="3" fontId="59" fillId="3" borderId="0" xfId="0" applyNumberFormat="1" applyFont="1" applyFill="1" applyAlignment="1">
      <alignment horizontal="left" vertical="top" wrapText="1"/>
    </xf>
    <xf numFmtId="3" fontId="59" fillId="2" borderId="0" xfId="0" applyNumberFormat="1" applyFont="1" applyFill="1" applyAlignment="1">
      <alignment horizontal="left" vertical="top" wrapText="1"/>
    </xf>
    <xf numFmtId="164" fontId="63" fillId="2" borderId="0" xfId="1" applyNumberFormat="1" applyFont="1" applyFill="1" applyBorder="1" applyAlignment="1">
      <alignment vertical="center"/>
    </xf>
    <xf numFmtId="10" fontId="11" fillId="2" borderId="0" xfId="2" applyNumberFormat="1" applyFont="1" applyFill="1" applyBorder="1" applyProtection="1"/>
    <xf numFmtId="165" fontId="11" fillId="2" borderId="0" xfId="0" applyNumberFormat="1" applyFont="1" applyFill="1"/>
    <xf numFmtId="164" fontId="51" fillId="12" borderId="2" xfId="1" applyNumberFormat="1" applyFont="1" applyFill="1" applyBorder="1"/>
    <xf numFmtId="164" fontId="51" fillId="12" borderId="39" xfId="1" applyNumberFormat="1" applyFont="1" applyFill="1" applyBorder="1"/>
    <xf numFmtId="164" fontId="51" fillId="12" borderId="3" xfId="1" applyNumberFormat="1" applyFont="1" applyFill="1" applyBorder="1"/>
    <xf numFmtId="164" fontId="0" fillId="3" borderId="1" xfId="1" applyNumberFormat="1" applyFont="1" applyFill="1" applyBorder="1" applyAlignment="1" applyProtection="1">
      <alignment horizontal="center" vertical="center"/>
    </xf>
    <xf numFmtId="164" fontId="0" fillId="19" borderId="0" xfId="1" applyNumberFormat="1" applyFont="1" applyFill="1" applyProtection="1"/>
    <xf numFmtId="164" fontId="0" fillId="5" borderId="0" xfId="1" applyNumberFormat="1" applyFont="1" applyFill="1"/>
    <xf numFmtId="0" fontId="3" fillId="4" borderId="1" xfId="0" applyFont="1" applyFill="1" applyBorder="1"/>
    <xf numFmtId="0" fontId="0" fillId="2" borderId="0" xfId="0" applyFill="1" applyAlignment="1">
      <alignment horizontal="left"/>
    </xf>
    <xf numFmtId="164" fontId="63" fillId="2" borderId="0" xfId="1" applyNumberFormat="1" applyFont="1" applyFill="1" applyProtection="1"/>
    <xf numFmtId="164" fontId="51" fillId="12" borderId="0" xfId="1" applyNumberFormat="1" applyFont="1" applyFill="1"/>
    <xf numFmtId="164" fontId="0" fillId="15" borderId="0" xfId="1" applyNumberFormat="1" applyFont="1" applyFill="1"/>
    <xf numFmtId="0" fontId="30" fillId="0" borderId="39" xfId="0" applyFont="1" applyBorder="1" applyAlignment="1">
      <alignment horizontal="center" vertical="center" wrapText="1"/>
    </xf>
    <xf numFmtId="0" fontId="30" fillId="2" borderId="54"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54" xfId="0" applyFont="1" applyFill="1" applyBorder="1" applyAlignment="1">
      <alignment horizontal="center" vertical="center" wrapText="1"/>
    </xf>
    <xf numFmtId="165" fontId="11" fillId="3" borderId="1" xfId="0" applyNumberFormat="1" applyFont="1" applyFill="1" applyBorder="1"/>
    <xf numFmtId="164" fontId="51" fillId="2" borderId="0" xfId="1" applyNumberFormat="1" applyFont="1" applyFill="1" applyBorder="1"/>
    <xf numFmtId="164" fontId="3" fillId="2" borderId="0" xfId="1" applyNumberFormat="1" applyFont="1" applyFill="1" applyBorder="1"/>
    <xf numFmtId="0" fontId="0" fillId="19" borderId="0" xfId="0" applyFill="1"/>
    <xf numFmtId="164" fontId="6" fillId="2" borderId="0" xfId="1" applyNumberFormat="1" applyFont="1" applyFill="1" applyBorder="1" applyAlignment="1" applyProtection="1">
      <alignment horizontal="center" vertical="center" wrapText="1"/>
    </xf>
    <xf numFmtId="164" fontId="6" fillId="2" borderId="0" xfId="1" applyNumberFormat="1" applyFont="1" applyFill="1" applyBorder="1"/>
    <xf numFmtId="164" fontId="6" fillId="4" borderId="1" xfId="1" applyNumberFormat="1" applyFont="1" applyFill="1" applyBorder="1" applyAlignment="1" applyProtection="1">
      <alignment horizontal="center" vertical="center" wrapText="1"/>
    </xf>
    <xf numFmtId="0" fontId="30" fillId="2" borderId="58" xfId="0" applyFont="1" applyFill="1" applyBorder="1" applyAlignment="1">
      <alignment horizontal="center" vertical="center" wrapText="1"/>
    </xf>
    <xf numFmtId="0" fontId="34" fillId="17" borderId="63" xfId="0" applyFont="1" applyFill="1" applyBorder="1" applyAlignment="1">
      <alignment horizontal="center" vertical="center" wrapText="1"/>
    </xf>
    <xf numFmtId="0" fontId="30" fillId="17" borderId="66" xfId="0" applyFont="1" applyFill="1" applyBorder="1" applyAlignment="1">
      <alignment horizontal="center" vertical="center" wrapText="1"/>
    </xf>
    <xf numFmtId="0" fontId="30" fillId="17" borderId="39" xfId="0" applyFont="1" applyFill="1" applyBorder="1" applyAlignment="1">
      <alignment horizontal="center" vertical="center" wrapText="1"/>
    </xf>
    <xf numFmtId="0" fontId="34" fillId="2" borderId="67" xfId="0" applyFont="1" applyFill="1" applyBorder="1" applyAlignment="1">
      <alignment horizontal="center" vertical="center" wrapText="1"/>
    </xf>
    <xf numFmtId="0" fontId="0" fillId="0" borderId="0" xfId="0" applyProtection="1">
      <protection locked="0"/>
    </xf>
    <xf numFmtId="164" fontId="67" fillId="8" borderId="1" xfId="1" applyNumberFormat="1" applyFont="1" applyFill="1" applyBorder="1"/>
    <xf numFmtId="165" fontId="58" fillId="4" borderId="2" xfId="1" applyNumberFormat="1" applyFont="1" applyFill="1" applyBorder="1" applyAlignment="1">
      <alignment horizontal="left" vertical="center" wrapText="1"/>
    </xf>
    <xf numFmtId="165" fontId="58" fillId="4" borderId="3" xfId="1" applyNumberFormat="1" applyFont="1" applyFill="1" applyBorder="1" applyAlignment="1">
      <alignment horizontal="left" vertical="center" wrapText="1"/>
    </xf>
    <xf numFmtId="0" fontId="58" fillId="4" borderId="2" xfId="0" applyFont="1" applyFill="1" applyBorder="1"/>
    <xf numFmtId="0" fontId="58" fillId="4" borderId="39" xfId="0" applyFont="1" applyFill="1" applyBorder="1"/>
    <xf numFmtId="0" fontId="53" fillId="4" borderId="2" xfId="0" applyFont="1" applyFill="1" applyBorder="1"/>
    <xf numFmtId="0" fontId="53" fillId="4" borderId="39" xfId="0" applyFont="1" applyFill="1" applyBorder="1"/>
    <xf numFmtId="0" fontId="29" fillId="12" borderId="2" xfId="0" applyFont="1" applyFill="1" applyBorder="1" applyAlignment="1">
      <alignment horizontal="center"/>
    </xf>
    <xf numFmtId="0" fontId="29" fillId="12" borderId="3" xfId="0" applyFont="1" applyFill="1" applyBorder="1" applyAlignment="1">
      <alignment horizontal="center"/>
    </xf>
    <xf numFmtId="3" fontId="29" fillId="4" borderId="4" xfId="0" applyNumberFormat="1" applyFont="1" applyFill="1" applyBorder="1" applyAlignment="1">
      <alignment horizontal="left" vertical="top" wrapText="1"/>
    </xf>
    <xf numFmtId="3" fontId="29" fillId="4" borderId="37" xfId="0" applyNumberFormat="1" applyFont="1" applyFill="1" applyBorder="1" applyAlignment="1">
      <alignment horizontal="left" vertical="top" wrapText="1"/>
    </xf>
    <xf numFmtId="0" fontId="9" fillId="2" borderId="0" xfId="0" applyFont="1" applyFill="1"/>
    <xf numFmtId="0" fontId="40" fillId="2" borderId="0" xfId="0" applyFont="1" applyFill="1" applyAlignment="1" applyProtection="1">
      <alignment horizontal="left" vertical="top" wrapText="1"/>
      <protection hidden="1"/>
    </xf>
    <xf numFmtId="0" fontId="53" fillId="4" borderId="3" xfId="0" applyFont="1" applyFill="1" applyBorder="1"/>
    <xf numFmtId="0" fontId="53" fillId="4" borderId="2" xfId="0" applyFont="1" applyFill="1" applyBorder="1" applyAlignment="1">
      <alignment horizontal="left"/>
    </xf>
    <xf numFmtId="0" fontId="53" fillId="4" borderId="3" xfId="0" applyFont="1" applyFill="1" applyBorder="1" applyAlignment="1">
      <alignment horizontal="left"/>
    </xf>
    <xf numFmtId="0" fontId="30" fillId="2" borderId="7"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0" fillId="0" borderId="0" xfId="0" applyFont="1" applyAlignment="1">
      <alignment horizontal="center" vertical="center" wrapText="1"/>
    </xf>
    <xf numFmtId="0" fontId="34" fillId="0" borderId="24" xfId="0" applyFont="1" applyBorder="1" applyAlignment="1">
      <alignment horizontal="center" vertical="center" textRotation="90" wrapText="1"/>
    </xf>
    <xf numFmtId="0" fontId="34" fillId="0" borderId="53" xfId="0" applyFont="1" applyBorder="1" applyAlignment="1">
      <alignment horizontal="center" vertical="center" textRotation="90" wrapText="1"/>
    </xf>
    <xf numFmtId="0" fontId="34" fillId="0" borderId="26" xfId="0" applyFont="1" applyBorder="1" applyAlignment="1">
      <alignment horizontal="center" vertical="center" textRotation="90" wrapText="1"/>
    </xf>
    <xf numFmtId="0" fontId="34" fillId="0" borderId="27" xfId="0" applyFont="1" applyBorder="1" applyAlignment="1">
      <alignment horizontal="center" vertical="center" textRotation="90" wrapText="1"/>
    </xf>
    <xf numFmtId="0" fontId="34" fillId="0" borderId="2"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4" fillId="0" borderId="30" xfId="0" applyFont="1" applyBorder="1" applyAlignment="1">
      <alignment horizontal="center" vertical="center" textRotation="90" wrapText="1"/>
    </xf>
    <xf numFmtId="0" fontId="7" fillId="17" borderId="1" xfId="0" applyFont="1" applyFill="1" applyBorder="1" applyAlignment="1">
      <alignment horizontal="left" vertical="center" wrapText="1"/>
    </xf>
    <xf numFmtId="0" fontId="7" fillId="17" borderId="2" xfId="0" applyFont="1" applyFill="1" applyBorder="1" applyAlignment="1">
      <alignment horizontal="left" vertical="center" wrapText="1"/>
    </xf>
    <xf numFmtId="3" fontId="12" fillId="2" borderId="6" xfId="0" applyNumberFormat="1" applyFont="1" applyFill="1" applyBorder="1" applyAlignment="1">
      <alignment horizontal="left" vertical="center" wrapText="1"/>
    </xf>
    <xf numFmtId="3" fontId="12" fillId="2" borderId="4" xfId="0" applyNumberFormat="1" applyFont="1" applyFill="1" applyBorder="1" applyAlignment="1">
      <alignment horizontal="left" vertical="center" wrapText="1"/>
    </xf>
    <xf numFmtId="3" fontId="16" fillId="17" borderId="3" xfId="0" applyNumberFormat="1" applyFont="1" applyFill="1" applyBorder="1" applyAlignment="1">
      <alignment horizontal="right" vertical="center" wrapText="1"/>
    </xf>
    <xf numFmtId="3" fontId="16" fillId="17" borderId="1" xfId="0" applyNumberFormat="1" applyFont="1" applyFill="1" applyBorder="1" applyAlignment="1">
      <alignment horizontal="right" vertical="center" wrapText="1"/>
    </xf>
    <xf numFmtId="3" fontId="16" fillId="17" borderId="27" xfId="0" applyNumberFormat="1" applyFont="1" applyFill="1" applyBorder="1" applyAlignment="1">
      <alignment horizontal="right" vertical="center" wrapText="1"/>
    </xf>
    <xf numFmtId="3" fontId="65" fillId="2" borderId="5" xfId="0" applyNumberFormat="1" applyFont="1" applyFill="1" applyBorder="1" applyAlignment="1">
      <alignment horizontal="right" vertical="center" wrapText="1"/>
    </xf>
    <xf numFmtId="3" fontId="65" fillId="2" borderId="6" xfId="0" applyNumberFormat="1" applyFont="1" applyFill="1" applyBorder="1" applyAlignment="1">
      <alignment horizontal="right" vertical="center" wrapText="1"/>
    </xf>
    <xf numFmtId="3" fontId="65" fillId="2" borderId="59" xfId="0" applyNumberFormat="1" applyFont="1" applyFill="1" applyBorder="1" applyAlignment="1">
      <alignment horizontal="right" vertical="center" wrapText="1"/>
    </xf>
    <xf numFmtId="0" fontId="7" fillId="2" borderId="25"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36" fillId="0" borderId="24" xfId="0" applyFont="1" applyBorder="1" applyAlignment="1">
      <alignment horizontal="center" vertical="center" textRotation="90" wrapText="1"/>
    </xf>
    <xf numFmtId="0" fontId="36" fillId="0" borderId="25" xfId="0" applyFont="1" applyBorder="1" applyAlignment="1">
      <alignment horizontal="center" vertical="center" textRotation="90" wrapText="1"/>
    </xf>
    <xf numFmtId="0" fontId="36" fillId="0" borderId="26" xfId="0" applyFont="1" applyBorder="1" applyAlignment="1">
      <alignment horizontal="center" vertical="center" textRotation="90" wrapText="1"/>
    </xf>
    <xf numFmtId="0" fontId="36" fillId="0" borderId="1" xfId="0" applyFont="1" applyBorder="1" applyAlignment="1">
      <alignment horizontal="center" vertical="center" textRotation="90" wrapText="1"/>
    </xf>
    <xf numFmtId="0" fontId="36" fillId="0" borderId="28" xfId="0" applyFont="1" applyBorder="1" applyAlignment="1">
      <alignment horizontal="center" vertical="center" textRotation="90" wrapText="1"/>
    </xf>
    <xf numFmtId="0" fontId="36" fillId="0" borderId="29" xfId="0" applyFont="1" applyBorder="1" applyAlignment="1">
      <alignment horizontal="center" vertical="center" textRotation="90" wrapText="1"/>
    </xf>
    <xf numFmtId="0" fontId="12" fillId="17" borderId="60" xfId="0" applyFont="1" applyFill="1" applyBorder="1" applyAlignment="1">
      <alignment horizontal="left" vertical="center" wrapText="1"/>
    </xf>
    <xf numFmtId="0" fontId="12" fillId="17" borderId="61" xfId="0" applyFont="1" applyFill="1" applyBorder="1" applyAlignment="1">
      <alignment horizontal="left" vertical="center" wrapText="1"/>
    </xf>
    <xf numFmtId="0" fontId="12" fillId="17" borderId="62" xfId="0" applyFont="1" applyFill="1" applyBorder="1" applyAlignment="1">
      <alignment horizontal="left" vertical="center" wrapText="1"/>
    </xf>
    <xf numFmtId="3" fontId="16" fillId="2" borderId="41" xfId="0" applyNumberFormat="1" applyFont="1" applyFill="1" applyBorder="1" applyAlignment="1">
      <alignment horizontal="right" vertical="center" wrapText="1"/>
    </xf>
    <xf numFmtId="3" fontId="16" fillId="2" borderId="25" xfId="0" applyNumberFormat="1" applyFont="1" applyFill="1" applyBorder="1" applyAlignment="1">
      <alignment horizontal="right" vertical="center" wrapText="1"/>
    </xf>
    <xf numFmtId="3" fontId="16" fillId="2" borderId="53" xfId="0" applyNumberFormat="1" applyFont="1" applyFill="1" applyBorder="1" applyAlignment="1">
      <alignment horizontal="right" vertical="center" wrapText="1"/>
    </xf>
    <xf numFmtId="3" fontId="7" fillId="17" borderId="1" xfId="0" applyNumberFormat="1" applyFont="1" applyFill="1" applyBorder="1" applyAlignment="1">
      <alignment horizontal="left" vertical="center" wrapText="1"/>
    </xf>
    <xf numFmtId="3" fontId="7" fillId="17" borderId="2" xfId="0" applyNumberFormat="1" applyFont="1" applyFill="1" applyBorder="1" applyAlignment="1">
      <alignment horizontal="left" vertical="center" wrapText="1"/>
    </xf>
    <xf numFmtId="3" fontId="12" fillId="2" borderId="25" xfId="0" applyNumberFormat="1" applyFont="1" applyFill="1" applyBorder="1" applyAlignment="1">
      <alignment horizontal="left" vertical="center" wrapText="1"/>
    </xf>
    <xf numFmtId="3" fontId="12" fillId="2" borderId="45" xfId="0" applyNumberFormat="1" applyFont="1" applyFill="1" applyBorder="1" applyAlignment="1">
      <alignment horizontal="left" vertical="center" wrapText="1"/>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29" fillId="2" borderId="0" xfId="0" applyFont="1" applyFill="1" applyAlignment="1">
      <alignment horizontal="center" vertical="top" wrapText="1"/>
    </xf>
    <xf numFmtId="0" fontId="16" fillId="18" borderId="11" xfId="0" applyFont="1" applyFill="1" applyBorder="1" applyAlignment="1">
      <alignment horizontal="center" vertical="center" wrapText="1"/>
    </xf>
    <xf numFmtId="0" fontId="16" fillId="18" borderId="0" xfId="0" applyFont="1" applyFill="1" applyAlignment="1">
      <alignment horizontal="center" vertical="center" wrapText="1"/>
    </xf>
    <xf numFmtId="0" fontId="16" fillId="18" borderId="12" xfId="0" applyFont="1" applyFill="1" applyBorder="1" applyAlignment="1">
      <alignment horizontal="center" vertical="center" wrapText="1"/>
    </xf>
    <xf numFmtId="3" fontId="65" fillId="17" borderId="64" xfId="0" applyNumberFormat="1" applyFont="1" applyFill="1" applyBorder="1" applyAlignment="1">
      <alignment horizontal="right" vertical="center" wrapText="1"/>
    </xf>
    <xf numFmtId="3" fontId="65" fillId="17" borderId="61" xfId="0" applyNumberFormat="1" applyFont="1" applyFill="1" applyBorder="1" applyAlignment="1">
      <alignment horizontal="right" vertical="center" wrapText="1"/>
    </xf>
    <xf numFmtId="3" fontId="65" fillId="17" borderId="65" xfId="0" applyNumberFormat="1" applyFont="1" applyFill="1" applyBorder="1" applyAlignment="1">
      <alignment horizontal="right" vertical="center" wrapText="1"/>
    </xf>
    <xf numFmtId="3" fontId="16" fillId="17" borderId="3" xfId="0" applyNumberFormat="1" applyFont="1" applyFill="1" applyBorder="1" applyAlignment="1" applyProtection="1">
      <alignment horizontal="right" vertical="center" wrapText="1"/>
      <protection locked="0"/>
    </xf>
    <xf numFmtId="3" fontId="16" fillId="17" borderId="1" xfId="0" applyNumberFormat="1" applyFont="1" applyFill="1" applyBorder="1" applyAlignment="1" applyProtection="1">
      <alignment horizontal="right" vertical="center" wrapText="1"/>
      <protection locked="0"/>
    </xf>
    <xf numFmtId="3" fontId="16" fillId="17" borderId="27" xfId="0" applyNumberFormat="1" applyFont="1" applyFill="1" applyBorder="1" applyAlignment="1" applyProtection="1">
      <alignment horizontal="right" vertical="center" wrapText="1"/>
      <protection locked="0"/>
    </xf>
    <xf numFmtId="3" fontId="65" fillId="2" borderId="43" xfId="0" applyNumberFormat="1" applyFont="1" applyFill="1" applyBorder="1" applyAlignment="1">
      <alignment horizontal="right" vertical="center" wrapText="1"/>
    </xf>
    <xf numFmtId="3" fontId="65" fillId="2" borderId="29" xfId="0" applyNumberFormat="1" applyFont="1" applyFill="1" applyBorder="1" applyAlignment="1">
      <alignment horizontal="right" vertical="center" wrapText="1"/>
    </xf>
    <xf numFmtId="3" fontId="65" fillId="2" borderId="30" xfId="0" applyNumberFormat="1" applyFont="1" applyFill="1" applyBorder="1" applyAlignment="1">
      <alignment horizontal="right" vertical="center" wrapText="1"/>
    </xf>
    <xf numFmtId="3" fontId="12" fillId="2" borderId="1" xfId="0" applyNumberFormat="1" applyFont="1" applyFill="1" applyBorder="1" applyAlignment="1">
      <alignment horizontal="left" vertical="center" wrapText="1"/>
    </xf>
    <xf numFmtId="3" fontId="12" fillId="2" borderId="2" xfId="0" applyNumberFormat="1" applyFont="1" applyFill="1" applyBorder="1" applyAlignment="1">
      <alignment horizontal="left" vertical="center" wrapText="1"/>
    </xf>
    <xf numFmtId="3" fontId="65" fillId="2" borderId="3" xfId="0" applyNumberFormat="1" applyFont="1" applyFill="1" applyBorder="1" applyAlignment="1">
      <alignment horizontal="right" vertical="center" wrapText="1"/>
    </xf>
    <xf numFmtId="3" fontId="65" fillId="2" borderId="1" xfId="0" applyNumberFormat="1" applyFont="1" applyFill="1" applyBorder="1" applyAlignment="1">
      <alignment horizontal="right" vertical="center" wrapText="1"/>
    </xf>
    <xf numFmtId="3" fontId="65" fillId="2" borderId="27" xfId="0" applyNumberFormat="1" applyFont="1" applyFill="1" applyBorder="1" applyAlignment="1">
      <alignment horizontal="right" vertical="center" wrapText="1"/>
    </xf>
    <xf numFmtId="0" fontId="21" fillId="9" borderId="1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17" xfId="0" applyFont="1" applyFill="1" applyBorder="1" applyAlignment="1">
      <alignment horizontal="left" vertical="top" wrapText="1"/>
    </xf>
    <xf numFmtId="3" fontId="65" fillId="17" borderId="43" xfId="0" applyNumberFormat="1" applyFont="1" applyFill="1" applyBorder="1" applyAlignment="1">
      <alignment horizontal="right" vertical="center" wrapText="1"/>
    </xf>
    <xf numFmtId="3" fontId="65" fillId="17" borderId="29" xfId="0" applyNumberFormat="1" applyFont="1" applyFill="1" applyBorder="1" applyAlignment="1">
      <alignment horizontal="right" vertical="center" wrapText="1"/>
    </xf>
    <xf numFmtId="3" fontId="65" fillId="17" borderId="30" xfId="0" applyNumberFormat="1" applyFont="1" applyFill="1" applyBorder="1" applyAlignment="1">
      <alignment horizontal="right" vertical="center" wrapText="1"/>
    </xf>
    <xf numFmtId="3" fontId="12" fillId="17" borderId="43" xfId="0" applyNumberFormat="1" applyFont="1" applyFill="1" applyBorder="1" applyAlignment="1">
      <alignment horizontal="left" vertical="center" wrapText="1"/>
    </xf>
    <xf numFmtId="3" fontId="12" fillId="17" borderId="29" xfId="0" applyNumberFormat="1" applyFont="1" applyFill="1" applyBorder="1" applyAlignment="1">
      <alignment horizontal="left" vertical="center" wrapText="1"/>
    </xf>
    <xf numFmtId="3" fontId="12" fillId="17" borderId="42" xfId="0" applyNumberFormat="1" applyFont="1" applyFill="1" applyBorder="1" applyAlignment="1">
      <alignment horizontal="left" vertical="center" wrapText="1"/>
    </xf>
    <xf numFmtId="0" fontId="41" fillId="2" borderId="41" xfId="0" applyFont="1" applyFill="1" applyBorder="1" applyAlignment="1">
      <alignment horizontal="center" vertical="center" textRotation="90" wrapText="1"/>
    </xf>
    <xf numFmtId="0" fontId="41" fillId="2" borderId="25" xfId="0" applyFont="1" applyFill="1" applyBorder="1" applyAlignment="1">
      <alignment horizontal="center" vertical="center" textRotation="90" wrapText="1"/>
    </xf>
    <xf numFmtId="0" fontId="41" fillId="2" borderId="3" xfId="0" applyFont="1" applyFill="1" applyBorder="1" applyAlignment="1">
      <alignment horizontal="center" vertical="center" textRotation="90" wrapText="1"/>
    </xf>
    <xf numFmtId="0" fontId="41"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3" fontId="65" fillId="17" borderId="41" xfId="0" applyNumberFormat="1" applyFont="1" applyFill="1" applyBorder="1" applyAlignment="1">
      <alignment horizontal="right" vertical="center" wrapText="1"/>
    </xf>
    <xf numFmtId="3" fontId="65" fillId="17" borderId="25" xfId="0" applyNumberFormat="1" applyFont="1" applyFill="1" applyBorder="1" applyAlignment="1">
      <alignment horizontal="right" vertical="center" wrapText="1"/>
    </xf>
    <xf numFmtId="3" fontId="65" fillId="17" borderId="53" xfId="0" applyNumberFormat="1" applyFont="1" applyFill="1" applyBorder="1" applyAlignment="1">
      <alignment horizontal="right" vertical="center" wrapText="1"/>
    </xf>
    <xf numFmtId="3" fontId="12" fillId="2" borderId="29" xfId="0" applyNumberFormat="1" applyFont="1" applyFill="1" applyBorder="1" applyAlignment="1">
      <alignment horizontal="left" vertical="center" wrapText="1"/>
    </xf>
    <xf numFmtId="3" fontId="12" fillId="2" borderId="30" xfId="0" applyNumberFormat="1" applyFont="1" applyFill="1" applyBorder="1" applyAlignment="1">
      <alignment horizontal="left" vertical="center" wrapText="1"/>
    </xf>
    <xf numFmtId="3" fontId="7" fillId="17" borderId="25" xfId="0" applyNumberFormat="1" applyFont="1" applyFill="1" applyBorder="1" applyAlignment="1">
      <alignment horizontal="left" vertical="center" wrapText="1"/>
    </xf>
    <xf numFmtId="3" fontId="7" fillId="17" borderId="53" xfId="0" applyNumberFormat="1" applyFont="1" applyFill="1" applyBorder="1" applyAlignment="1">
      <alignment horizontal="left" vertical="center" wrapText="1"/>
    </xf>
    <xf numFmtId="3" fontId="7" fillId="0" borderId="1" xfId="0" applyNumberFormat="1" applyFont="1" applyBorder="1" applyAlignment="1">
      <alignment horizontal="left" vertical="center" wrapText="1"/>
    </xf>
    <xf numFmtId="3" fontId="7" fillId="0" borderId="27" xfId="0" applyNumberFormat="1" applyFont="1" applyBorder="1" applyAlignment="1">
      <alignment horizontal="left" vertical="center" wrapText="1"/>
    </xf>
    <xf numFmtId="3" fontId="16" fillId="2" borderId="28" xfId="0" applyNumberFormat="1" applyFont="1" applyFill="1" applyBorder="1" applyAlignment="1">
      <alignment horizontal="right" vertical="center" wrapText="1"/>
    </xf>
    <xf numFmtId="3" fontId="16" fillId="2" borderId="29" xfId="0" applyNumberFormat="1" applyFont="1" applyFill="1" applyBorder="1" applyAlignment="1">
      <alignment horizontal="right" vertical="center" wrapText="1"/>
    </xf>
    <xf numFmtId="3" fontId="16" fillId="2" borderId="30" xfId="0" applyNumberFormat="1" applyFont="1" applyFill="1" applyBorder="1" applyAlignment="1">
      <alignment horizontal="right" vertical="center" wrapText="1"/>
    </xf>
    <xf numFmtId="0" fontId="30" fillId="0" borderId="2"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24" xfId="0" applyFont="1" applyBorder="1" applyAlignment="1">
      <alignment horizontal="center" vertical="center" textRotation="90" wrapText="1"/>
    </xf>
    <xf numFmtId="0" fontId="30" fillId="0" borderId="26" xfId="0" applyFont="1" applyBorder="1" applyAlignment="1">
      <alignment horizontal="center" vertical="center" textRotation="90" wrapText="1"/>
    </xf>
    <xf numFmtId="0" fontId="30" fillId="0" borderId="57" xfId="0" applyFont="1" applyBorder="1" applyAlignment="1">
      <alignment horizontal="center" vertical="center" textRotation="90" wrapText="1"/>
    </xf>
    <xf numFmtId="3" fontId="7" fillId="17" borderId="45" xfId="0" applyNumberFormat="1" applyFont="1" applyFill="1" applyBorder="1" applyAlignment="1">
      <alignment horizontal="left" vertical="center" wrapText="1"/>
    </xf>
    <xf numFmtId="3" fontId="16" fillId="2" borderId="3" xfId="0" applyNumberFormat="1" applyFont="1" applyFill="1" applyBorder="1" applyAlignment="1">
      <alignment horizontal="right" vertical="center" wrapText="1"/>
    </xf>
    <xf numFmtId="3" fontId="16" fillId="2" borderId="1" xfId="0" applyNumberFormat="1" applyFont="1" applyFill="1" applyBorder="1" applyAlignment="1">
      <alignment horizontal="right" vertical="center" wrapText="1"/>
    </xf>
    <xf numFmtId="3" fontId="16" fillId="2" borderId="27" xfId="0" applyNumberFormat="1" applyFont="1" applyFill="1" applyBorder="1" applyAlignment="1">
      <alignment horizontal="right" vertical="center" wrapText="1"/>
    </xf>
    <xf numFmtId="3" fontId="7" fillId="2" borderId="1" xfId="0" applyNumberFormat="1" applyFont="1" applyFill="1" applyBorder="1" applyAlignment="1">
      <alignment horizontal="left" vertical="center" wrapText="1"/>
    </xf>
    <xf numFmtId="3" fontId="7" fillId="2" borderId="2" xfId="0" applyNumberFormat="1" applyFont="1" applyFill="1" applyBorder="1" applyAlignment="1">
      <alignment horizontal="left" vertical="center" wrapText="1"/>
    </xf>
    <xf numFmtId="0" fontId="31" fillId="0" borderId="24" xfId="0" applyFont="1" applyBorder="1" applyAlignment="1">
      <alignment horizontal="center" vertical="center" textRotation="90" wrapText="1"/>
    </xf>
    <xf numFmtId="0" fontId="31" fillId="0" borderId="25" xfId="0" applyFont="1" applyBorder="1" applyAlignment="1">
      <alignment horizontal="center" vertical="center" textRotation="90" wrapText="1"/>
    </xf>
    <xf numFmtId="0" fontId="31" fillId="0" borderId="26" xfId="0" applyFont="1" applyBorder="1" applyAlignment="1">
      <alignment horizontal="center" vertical="center" textRotation="90" wrapText="1"/>
    </xf>
    <xf numFmtId="0" fontId="31" fillId="0" borderId="1" xfId="0" applyFont="1" applyBorder="1" applyAlignment="1">
      <alignment horizontal="center" vertical="center" textRotation="90" wrapText="1"/>
    </xf>
    <xf numFmtId="0" fontId="31" fillId="0" borderId="28" xfId="0" applyFont="1" applyBorder="1" applyAlignment="1">
      <alignment horizontal="center" vertical="center" textRotation="90" wrapText="1"/>
    </xf>
    <xf numFmtId="0" fontId="31" fillId="0" borderId="29" xfId="0" applyFont="1" applyBorder="1" applyAlignment="1">
      <alignment horizontal="center" vertical="center" textRotation="90" wrapText="1"/>
    </xf>
    <xf numFmtId="3" fontId="7" fillId="17" borderId="27" xfId="0" applyNumberFormat="1" applyFont="1" applyFill="1" applyBorder="1" applyAlignment="1">
      <alignment horizontal="left" vertical="center" wrapText="1"/>
    </xf>
    <xf numFmtId="3" fontId="16" fillId="17" borderId="26" xfId="0" applyNumberFormat="1" applyFont="1" applyFill="1" applyBorder="1" applyAlignment="1">
      <alignment horizontal="right" vertical="center" wrapText="1"/>
    </xf>
    <xf numFmtId="0" fontId="16" fillId="2" borderId="0" xfId="0" applyFont="1" applyFill="1" applyAlignment="1">
      <alignment horizontal="center" vertical="center" wrapText="1"/>
    </xf>
    <xf numFmtId="0" fontId="47" fillId="2" borderId="4" xfId="0" applyFont="1" applyFill="1" applyBorder="1" applyAlignment="1">
      <alignment horizontal="center" vertical="center" wrapText="1"/>
    </xf>
    <xf numFmtId="0" fontId="47" fillId="2" borderId="37"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47"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2" borderId="38"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50" fillId="15" borderId="4" xfId="0" applyFont="1" applyFill="1" applyBorder="1" applyAlignment="1">
      <alignment horizontal="center" vertical="center" wrapText="1"/>
    </xf>
    <xf numFmtId="0" fontId="50" fillId="15" borderId="37"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15" borderId="7" xfId="0" applyFont="1" applyFill="1" applyBorder="1" applyAlignment="1">
      <alignment horizontal="center" vertical="center" wrapText="1"/>
    </xf>
    <xf numFmtId="0" fontId="50" fillId="15" borderId="38" xfId="0" applyFont="1" applyFill="1" applyBorder="1" applyAlignment="1">
      <alignment horizontal="center" vertical="center" wrapText="1"/>
    </xf>
    <xf numFmtId="0" fontId="50" fillId="15" borderId="8" xfId="0" applyFont="1" applyFill="1" applyBorder="1" applyAlignment="1">
      <alignment horizontal="center" vertical="center" wrapText="1"/>
    </xf>
    <xf numFmtId="0" fontId="19" fillId="15" borderId="4"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15" borderId="5"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30" fillId="0" borderId="39" xfId="0" applyFont="1" applyBorder="1" applyAlignment="1" applyProtection="1">
      <alignment horizontal="center" vertical="center" wrapText="1"/>
      <protection locked="0"/>
    </xf>
    <xf numFmtId="0" fontId="30" fillId="17" borderId="37" xfId="0" applyFont="1" applyFill="1" applyBorder="1" applyAlignment="1">
      <alignment horizontal="left" vertical="center" wrapText="1"/>
    </xf>
    <xf numFmtId="0" fontId="31" fillId="17" borderId="37" xfId="0" applyFont="1" applyFill="1" applyBorder="1" applyAlignment="1">
      <alignment horizontal="left" vertical="center" wrapText="1"/>
    </xf>
    <xf numFmtId="0" fontId="31" fillId="17" borderId="5" xfId="0" applyFont="1" applyFill="1" applyBorder="1"/>
    <xf numFmtId="3" fontId="7" fillId="6" borderId="49" xfId="0" applyNumberFormat="1" applyFont="1" applyFill="1" applyBorder="1" applyAlignment="1">
      <alignment horizontal="center" vertical="center" wrapText="1"/>
    </xf>
    <xf numFmtId="3" fontId="7" fillId="6" borderId="38" xfId="0" applyNumberFormat="1" applyFont="1" applyFill="1" applyBorder="1" applyAlignment="1">
      <alignment horizontal="center" vertical="center" wrapText="1"/>
    </xf>
    <xf numFmtId="3" fontId="7" fillId="6" borderId="48" xfId="0" applyNumberFormat="1" applyFont="1" applyFill="1" applyBorder="1" applyAlignment="1">
      <alignment horizontal="center" vertical="center" wrapText="1"/>
    </xf>
    <xf numFmtId="3" fontId="7" fillId="6" borderId="49" xfId="0" applyNumberFormat="1" applyFont="1" applyFill="1" applyBorder="1" applyAlignment="1">
      <alignment horizontal="left" vertical="center" wrapText="1"/>
    </xf>
    <xf numFmtId="3" fontId="7" fillId="6" borderId="38" xfId="0" applyNumberFormat="1" applyFont="1" applyFill="1" applyBorder="1" applyAlignment="1">
      <alignment horizontal="left" vertical="center" wrapText="1"/>
    </xf>
    <xf numFmtId="3" fontId="7" fillId="6" borderId="8" xfId="0" applyNumberFormat="1" applyFont="1" applyFill="1" applyBorder="1" applyAlignment="1">
      <alignment horizontal="left" vertical="center" wrapText="1"/>
    </xf>
    <xf numFmtId="0" fontId="31" fillId="17" borderId="4"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1" fillId="17" borderId="37" xfId="0" applyFont="1" applyFill="1" applyBorder="1" applyAlignment="1">
      <alignment horizontal="center" vertical="center" wrapText="1"/>
    </xf>
    <xf numFmtId="0" fontId="22" fillId="6" borderId="50" xfId="0" applyFont="1" applyFill="1" applyBorder="1" applyAlignment="1">
      <alignment horizontal="center" vertical="center" wrapText="1"/>
    </xf>
    <xf numFmtId="0" fontId="23" fillId="0" borderId="51" xfId="0" applyFont="1" applyBorder="1"/>
    <xf numFmtId="0" fontId="46" fillId="6" borderId="0" xfId="0" applyFont="1" applyFill="1" applyAlignment="1">
      <alignment horizontal="center" vertical="center" wrapText="1"/>
    </xf>
    <xf numFmtId="0" fontId="29" fillId="0" borderId="4" xfId="0" applyFont="1" applyBorder="1" applyAlignment="1">
      <alignment horizontal="center" vertical="center" textRotation="90" wrapText="1"/>
    </xf>
    <xf numFmtId="0" fontId="29" fillId="0" borderId="37" xfId="0" applyFont="1" applyBorder="1" applyAlignment="1">
      <alignment horizontal="center" vertical="center" textRotation="90" wrapText="1"/>
    </xf>
    <xf numFmtId="0" fontId="29" fillId="0" borderId="47" xfId="0" applyFont="1" applyBorder="1" applyAlignment="1">
      <alignment horizontal="center" vertical="center" textRotation="90" wrapText="1"/>
    </xf>
    <xf numFmtId="0" fontId="29" fillId="0" borderId="0" xfId="0" applyFont="1" applyAlignment="1">
      <alignment horizontal="center" vertical="center" textRotation="90" wrapText="1"/>
    </xf>
    <xf numFmtId="0" fontId="29" fillId="0" borderId="7" xfId="0" applyFont="1" applyBorder="1" applyAlignment="1">
      <alignment horizontal="center" vertical="center" textRotation="90" wrapText="1"/>
    </xf>
    <xf numFmtId="0" fontId="29" fillId="0" borderId="38" xfId="0" applyFont="1" applyBorder="1" applyAlignment="1">
      <alignment horizontal="center" vertical="center" textRotation="90" wrapText="1"/>
    </xf>
    <xf numFmtId="0" fontId="30" fillId="17" borderId="4" xfId="0" applyFont="1" applyFill="1" applyBorder="1" applyAlignment="1">
      <alignment horizontal="left" vertical="center" wrapText="1"/>
    </xf>
    <xf numFmtId="0" fontId="30" fillId="17" borderId="37" xfId="0" applyFont="1" applyFill="1" applyBorder="1" applyAlignment="1">
      <alignment horizontal="center" vertical="center" wrapText="1"/>
    </xf>
    <xf numFmtId="0" fontId="30" fillId="17" borderId="46" xfId="0" applyFont="1" applyFill="1" applyBorder="1" applyAlignment="1">
      <alignment horizontal="center" vertical="center" wrapText="1"/>
    </xf>
    <xf numFmtId="0" fontId="30" fillId="8" borderId="4" xfId="0" applyFont="1" applyFill="1" applyBorder="1" applyAlignment="1">
      <alignment horizontal="left" vertical="top" wrapText="1"/>
    </xf>
    <xf numFmtId="0" fontId="30" fillId="8" borderId="37" xfId="0" applyFont="1" applyFill="1" applyBorder="1" applyAlignment="1">
      <alignment horizontal="left" vertical="top" wrapText="1"/>
    </xf>
    <xf numFmtId="0" fontId="27" fillId="6" borderId="0" xfId="0" applyFont="1" applyFill="1" applyAlignment="1">
      <alignment horizontal="right" vertical="center" wrapText="1"/>
    </xf>
    <xf numFmtId="3" fontId="7" fillId="0" borderId="7" xfId="0" applyNumberFormat="1" applyFont="1" applyBorder="1" applyAlignment="1">
      <alignment vertical="center" wrapText="1"/>
    </xf>
    <xf numFmtId="3" fontId="7" fillId="0" borderId="38" xfId="0" applyNumberFormat="1" applyFont="1" applyBorder="1" applyAlignment="1">
      <alignment vertical="center" wrapText="1"/>
    </xf>
    <xf numFmtId="0" fontId="30" fillId="6" borderId="7" xfId="0" applyFont="1" applyFill="1" applyBorder="1" applyAlignment="1">
      <alignment horizontal="left" vertical="top" wrapText="1"/>
    </xf>
    <xf numFmtId="0" fontId="30" fillId="2" borderId="38" xfId="0" applyFont="1" applyFill="1" applyBorder="1" applyAlignment="1">
      <alignment horizontal="left" vertical="top" wrapText="1"/>
    </xf>
    <xf numFmtId="0" fontId="30" fillId="6" borderId="38" xfId="0" applyFont="1" applyFill="1" applyBorder="1" applyAlignment="1">
      <alignment horizontal="left" vertical="top" wrapText="1"/>
    </xf>
    <xf numFmtId="0" fontId="66" fillId="2" borderId="0" xfId="0" applyFont="1" applyFill="1" applyAlignment="1">
      <alignment horizontal="center" wrapText="1"/>
    </xf>
    <xf numFmtId="3" fontId="65" fillId="2" borderId="41" xfId="0" applyNumberFormat="1" applyFont="1" applyFill="1" applyBorder="1" applyAlignment="1">
      <alignment horizontal="right" vertical="center" wrapText="1"/>
    </xf>
    <xf numFmtId="3" fontId="65" fillId="2" borderId="25" xfId="0" applyNumberFormat="1" applyFont="1" applyFill="1" applyBorder="1" applyAlignment="1">
      <alignment horizontal="right" vertical="center" wrapText="1"/>
    </xf>
    <xf numFmtId="3" fontId="65" fillId="2" borderId="53" xfId="0" applyNumberFormat="1" applyFont="1" applyFill="1" applyBorder="1" applyAlignment="1">
      <alignment horizontal="right" vertical="center" wrapText="1"/>
    </xf>
    <xf numFmtId="3" fontId="12" fillId="2" borderId="42" xfId="0" applyNumberFormat="1" applyFont="1" applyFill="1" applyBorder="1" applyAlignment="1">
      <alignment horizontal="left" vertical="center" wrapText="1"/>
    </xf>
    <xf numFmtId="3" fontId="16" fillId="17" borderId="24" xfId="0" applyNumberFormat="1" applyFont="1" applyFill="1" applyBorder="1" applyAlignment="1">
      <alignment horizontal="right" vertical="center" wrapText="1"/>
    </xf>
    <xf numFmtId="3" fontId="16" fillId="17" borderId="25" xfId="0" applyNumberFormat="1" applyFont="1" applyFill="1" applyBorder="1" applyAlignment="1">
      <alignment horizontal="right" vertical="center" wrapText="1"/>
    </xf>
    <xf numFmtId="3" fontId="16" fillId="17" borderId="53"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3" fontId="16" fillId="0" borderId="1" xfId="0" applyNumberFormat="1" applyFont="1" applyBorder="1" applyAlignment="1">
      <alignment horizontal="right" vertical="center" wrapText="1"/>
    </xf>
    <xf numFmtId="3" fontId="16" fillId="0" borderId="27" xfId="0" applyNumberFormat="1" applyFont="1" applyBorder="1" applyAlignment="1">
      <alignment horizontal="right" vertical="center" wrapText="1"/>
    </xf>
    <xf numFmtId="0" fontId="49" fillId="2" borderId="0" xfId="0" applyFont="1" applyFill="1" applyAlignment="1">
      <alignment horizontal="center" vertical="top" wrapText="1"/>
    </xf>
    <xf numFmtId="0" fontId="38" fillId="2" borderId="0" xfId="0" applyFont="1" applyFill="1" applyAlignment="1">
      <alignment horizontal="center" vertical="top" wrapText="1"/>
    </xf>
    <xf numFmtId="0" fontId="39" fillId="2" borderId="0" xfId="3" applyFill="1" applyAlignment="1" applyProtection="1">
      <alignment horizontal="center" vertical="center" wrapText="1"/>
    </xf>
    <xf numFmtId="0" fontId="44" fillId="2" borderId="0" xfId="0" applyFont="1" applyFill="1" applyAlignment="1">
      <alignment horizontal="center" vertical="top" wrapText="1"/>
    </xf>
    <xf numFmtId="0" fontId="21" fillId="11" borderId="22" xfId="0" applyFont="1" applyFill="1" applyBorder="1" applyAlignment="1" applyProtection="1">
      <alignment horizontal="center" vertical="center" wrapText="1"/>
      <protection locked="0"/>
    </xf>
    <xf numFmtId="0" fontId="21" fillId="11" borderId="40" xfId="0" applyFont="1" applyFill="1" applyBorder="1" applyAlignment="1" applyProtection="1">
      <alignment horizontal="center" vertical="center" wrapText="1"/>
      <protection locked="0"/>
    </xf>
    <xf numFmtId="0" fontId="21" fillId="11" borderId="23" xfId="0" applyFont="1" applyFill="1" applyBorder="1" applyAlignment="1" applyProtection="1">
      <alignment horizontal="center" vertical="center" wrapText="1"/>
      <protection locked="0"/>
    </xf>
    <xf numFmtId="0" fontId="37" fillId="2" borderId="10" xfId="0" applyFont="1" applyFill="1" applyBorder="1" applyAlignment="1">
      <alignment horizontal="center" vertical="center" wrapText="1"/>
    </xf>
    <xf numFmtId="0" fontId="48" fillId="14" borderId="13" xfId="0" applyFont="1" applyFill="1" applyBorder="1" applyAlignment="1">
      <alignment horizontal="center" vertical="top" wrapText="1"/>
    </xf>
    <xf numFmtId="0" fontId="48" fillId="14" borderId="15" xfId="0" applyFont="1" applyFill="1" applyBorder="1" applyAlignment="1">
      <alignment horizontal="center" vertical="top" wrapText="1"/>
    </xf>
    <xf numFmtId="0" fontId="48" fillId="14" borderId="14" xfId="0" applyFont="1" applyFill="1" applyBorder="1" applyAlignment="1">
      <alignment horizontal="center" vertical="top" wrapText="1"/>
    </xf>
    <xf numFmtId="0" fontId="21" fillId="9" borderId="0" xfId="0" applyFont="1" applyFill="1" applyAlignment="1">
      <alignment horizontal="center" vertical="top" wrapText="1"/>
    </xf>
    <xf numFmtId="0" fontId="35" fillId="18" borderId="11" xfId="0" applyFont="1" applyFill="1" applyBorder="1" applyAlignment="1">
      <alignment horizontal="center" vertical="center" wrapText="1"/>
    </xf>
    <xf numFmtId="0" fontId="35" fillId="18" borderId="0" xfId="0" applyFont="1" applyFill="1" applyAlignment="1">
      <alignment horizontal="center" vertical="center" wrapText="1"/>
    </xf>
    <xf numFmtId="0" fontId="35" fillId="18" borderId="12" xfId="0" applyFont="1" applyFill="1" applyBorder="1" applyAlignment="1">
      <alignment horizontal="center" vertical="center" wrapText="1"/>
    </xf>
    <xf numFmtId="0" fontId="29" fillId="18" borderId="11" xfId="0" applyFont="1" applyFill="1" applyBorder="1" applyAlignment="1">
      <alignment horizontal="center" wrapText="1"/>
    </xf>
    <xf numFmtId="0" fontId="29" fillId="18" borderId="0" xfId="0" applyFont="1" applyFill="1" applyAlignment="1">
      <alignment horizontal="center" wrapText="1"/>
    </xf>
    <xf numFmtId="0" fontId="29" fillId="18" borderId="31" xfId="0" applyFont="1" applyFill="1" applyBorder="1" applyAlignment="1">
      <alignment horizontal="center" wrapText="1"/>
    </xf>
    <xf numFmtId="3" fontId="65" fillId="10" borderId="34" xfId="0" applyNumberFormat="1" applyFont="1" applyFill="1" applyBorder="1" applyAlignment="1">
      <alignment horizontal="right" vertical="center" wrapText="1"/>
    </xf>
    <xf numFmtId="3" fontId="65" fillId="10" borderId="35" xfId="0" applyNumberFormat="1" applyFont="1" applyFill="1" applyBorder="1" applyAlignment="1">
      <alignment horizontal="right" vertical="center" wrapText="1"/>
    </xf>
    <xf numFmtId="3" fontId="65" fillId="10" borderId="36" xfId="0" applyNumberFormat="1" applyFont="1" applyFill="1" applyBorder="1" applyAlignment="1">
      <alignment horizontal="right" vertical="center" wrapText="1"/>
    </xf>
    <xf numFmtId="0" fontId="21" fillId="9" borderId="20" xfId="0" applyFont="1" applyFill="1" applyBorder="1" applyAlignment="1">
      <alignment horizontal="left" wrapText="1"/>
    </xf>
    <xf numFmtId="0" fontId="21" fillId="9" borderId="18" xfId="0" applyFont="1" applyFill="1" applyBorder="1" applyAlignment="1">
      <alignment horizontal="left" wrapText="1"/>
    </xf>
    <xf numFmtId="0" fontId="21" fillId="9" borderId="19" xfId="0" applyFont="1" applyFill="1" applyBorder="1" applyAlignment="1">
      <alignment horizontal="left" wrapText="1"/>
    </xf>
    <xf numFmtId="0" fontId="21" fillId="9" borderId="13" xfId="0" applyFont="1" applyFill="1" applyBorder="1" applyAlignment="1">
      <alignment horizontal="left" vertical="top" wrapText="1"/>
    </xf>
    <xf numFmtId="0" fontId="21" fillId="9" borderId="15" xfId="0" applyFont="1" applyFill="1" applyBorder="1" applyAlignment="1">
      <alignment horizontal="left" vertical="top" wrapText="1"/>
    </xf>
    <xf numFmtId="0" fontId="21" fillId="9" borderId="14" xfId="0" applyFont="1" applyFill="1" applyBorder="1" applyAlignment="1">
      <alignment horizontal="left" vertical="top" wrapText="1"/>
    </xf>
    <xf numFmtId="0" fontId="21" fillId="9" borderId="16" xfId="0" applyFont="1" applyFill="1" applyBorder="1" applyAlignment="1">
      <alignment horizontal="left" vertical="top" wrapText="1"/>
    </xf>
    <xf numFmtId="164" fontId="0" fillId="2" borderId="0" xfId="1" applyNumberFormat="1" applyFont="1" applyFill="1" applyAlignment="1" applyProtection="1">
      <alignment horizontal="center"/>
      <protection locked="0"/>
    </xf>
    <xf numFmtId="164" fontId="3" fillId="4" borderId="0" xfId="1" applyNumberFormat="1" applyFont="1" applyFill="1" applyAlignment="1" applyProtection="1">
      <alignment horizontal="center"/>
    </xf>
    <xf numFmtId="164" fontId="57" fillId="4" borderId="0" xfId="1" applyNumberFormat="1" applyFont="1" applyFill="1" applyAlignment="1" applyProtection="1">
      <alignment horizontal="center"/>
    </xf>
    <xf numFmtId="164" fontId="51" fillId="19" borderId="0" xfId="1" applyNumberFormat="1" applyFont="1" applyFill="1" applyAlignment="1">
      <alignment horizontal="center"/>
    </xf>
    <xf numFmtId="164" fontId="45" fillId="21" borderId="0" xfId="1" applyNumberFormat="1" applyFont="1" applyFill="1" applyAlignment="1">
      <alignment horizontal="center"/>
    </xf>
    <xf numFmtId="164" fontId="3" fillId="5" borderId="1" xfId="1" applyNumberFormat="1" applyFont="1" applyFill="1" applyBorder="1" applyAlignment="1" applyProtection="1">
      <alignment horizontal="center"/>
      <protection locked="0"/>
    </xf>
    <xf numFmtId="164" fontId="0" fillId="2" borderId="0" xfId="1" applyNumberFormat="1" applyFont="1" applyFill="1" applyAlignment="1">
      <alignment horizontal="center"/>
    </xf>
    <xf numFmtId="164" fontId="51" fillId="2" borderId="0" xfId="1" applyNumberFormat="1" applyFont="1" applyFill="1" applyAlignment="1">
      <alignment horizontal="center"/>
    </xf>
    <xf numFmtId="164" fontId="0" fillId="2" borderId="1" xfId="1" applyNumberFormat="1" applyFont="1" applyFill="1" applyBorder="1" applyAlignment="1" applyProtection="1">
      <alignment horizontal="left"/>
      <protection locked="0"/>
    </xf>
    <xf numFmtId="164" fontId="0" fillId="4" borderId="1" xfId="1" applyNumberFormat="1" applyFont="1" applyFill="1" applyBorder="1" applyAlignment="1" applyProtection="1">
      <alignment horizontal="left"/>
      <protection locked="0"/>
    </xf>
    <xf numFmtId="164" fontId="6" fillId="4" borderId="1" xfId="1" applyNumberFormat="1" applyFont="1" applyFill="1" applyBorder="1" applyAlignment="1" applyProtection="1">
      <alignment horizontal="center" vertical="center" wrapText="1"/>
    </xf>
    <xf numFmtId="0" fontId="53" fillId="8" borderId="1" xfId="0" applyFont="1" applyFill="1" applyBorder="1" applyAlignment="1">
      <alignment horizontal="center"/>
    </xf>
    <xf numFmtId="0" fontId="53" fillId="4" borderId="9" xfId="0" applyFont="1" applyFill="1" applyBorder="1" applyAlignment="1">
      <alignment horizontal="center" vertical="center"/>
    </xf>
    <xf numFmtId="0" fontId="53" fillId="4" borderId="1" xfId="0" applyFont="1" applyFill="1" applyBorder="1" applyAlignment="1">
      <alignment horizontal="center" vertical="center"/>
    </xf>
    <xf numFmtId="164" fontId="51" fillId="16" borderId="1" xfId="1" applyNumberFormat="1" applyFont="1" applyFill="1" applyBorder="1" applyAlignment="1">
      <alignment horizontal="left"/>
    </xf>
    <xf numFmtId="0" fontId="29" fillId="15" borderId="6" xfId="0" applyFont="1" applyFill="1" applyBorder="1" applyAlignment="1" applyProtection="1">
      <alignment horizontal="center"/>
      <protection hidden="1"/>
    </xf>
    <xf numFmtId="0" fontId="29" fillId="15" borderId="1" xfId="0" applyFont="1" applyFill="1" applyBorder="1" applyAlignment="1" applyProtection="1">
      <alignment horizontal="center"/>
      <protection hidden="1"/>
    </xf>
    <xf numFmtId="0" fontId="53" fillId="4" borderId="9" xfId="0" applyFont="1" applyFill="1" applyBorder="1" applyAlignment="1">
      <alignment horizontal="center"/>
    </xf>
    <xf numFmtId="0" fontId="53" fillId="4" borderId="7" xfId="0" applyFont="1" applyFill="1" applyBorder="1" applyAlignment="1">
      <alignment horizontal="center"/>
    </xf>
    <xf numFmtId="164" fontId="51" fillId="16" borderId="1" xfId="1" applyNumberFormat="1" applyFont="1" applyFill="1" applyBorder="1" applyAlignment="1">
      <alignment horizontal="center"/>
    </xf>
    <xf numFmtId="0" fontId="6" fillId="4" borderId="1" xfId="0" applyFont="1" applyFill="1" applyBorder="1" applyAlignment="1">
      <alignment horizontal="center" vertical="center" wrapText="1"/>
    </xf>
    <xf numFmtId="0" fontId="6" fillId="4" borderId="1" xfId="0" applyFont="1" applyFill="1" applyBorder="1" applyAlignment="1" applyProtection="1">
      <alignment horizontal="center"/>
      <protection locked="0"/>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consultorcontable.com/" TargetMode="External"/><Relationship Id="rId13" Type="http://schemas.openxmlformats.org/officeDocument/2006/relationships/image" Target="../media/image6.png"/><Relationship Id="rId18" Type="http://schemas.openxmlformats.org/officeDocument/2006/relationships/image" Target="../media/image11.svg"/><Relationship Id="rId3" Type="http://schemas.openxmlformats.org/officeDocument/2006/relationships/hyperlink" Target="#Tablas!A7"/><Relationship Id="rId7" Type="http://schemas.openxmlformats.org/officeDocument/2006/relationships/image" Target="../media/image2.gif"/><Relationship Id="rId12" Type="http://schemas.openxmlformats.org/officeDocument/2006/relationships/image" Target="../media/image5.svg"/><Relationship Id="rId17" Type="http://schemas.openxmlformats.org/officeDocument/2006/relationships/image" Target="../media/image10.png"/><Relationship Id="rId2" Type="http://schemas.openxmlformats.org/officeDocument/2006/relationships/hyperlink" Target="https://www.consultorcontable.com/nuevo-impuesto-al-patrirmonio-a-partir-de-2023/" TargetMode="External"/><Relationship Id="rId16" Type="http://schemas.openxmlformats.org/officeDocument/2006/relationships/image" Target="../media/image9.svg"/><Relationship Id="rId1" Type="http://schemas.openxmlformats.org/officeDocument/2006/relationships/hyperlink" Target="#Formulario!A6"/><Relationship Id="rId6" Type="http://schemas.openxmlformats.org/officeDocument/2006/relationships/hyperlink" Target="https://www.consultorcontable.com/aporte-voluntario/" TargetMode="External"/><Relationship Id="rId11" Type="http://schemas.openxmlformats.org/officeDocument/2006/relationships/image" Target="../media/image4.png"/><Relationship Id="rId5" Type="http://schemas.openxmlformats.org/officeDocument/2006/relationships/image" Target="../media/image1.png"/><Relationship Id="rId15" Type="http://schemas.openxmlformats.org/officeDocument/2006/relationships/image" Target="../media/image8.png"/><Relationship Id="rId10" Type="http://schemas.openxmlformats.org/officeDocument/2006/relationships/hyperlink" Target="#Anexos!A7"/><Relationship Id="rId19" Type="http://schemas.openxmlformats.org/officeDocument/2006/relationships/hyperlink" Target="#MENU!A7"/><Relationship Id="rId4" Type="http://schemas.openxmlformats.org/officeDocument/2006/relationships/hyperlink" Target="https://www.consultorcontable.com/herramientas/" TargetMode="External"/><Relationship Id="rId9" Type="http://schemas.openxmlformats.org/officeDocument/2006/relationships/image" Target="../media/image3.png"/><Relationship Id="rId14" Type="http://schemas.openxmlformats.org/officeDocument/2006/relationships/image" Target="../media/image7.svg"/></Relationships>
</file>

<file path=xl/drawings/_rels/drawing2.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2.png"/><Relationship Id="rId1" Type="http://schemas.openxmlformats.org/officeDocument/2006/relationships/hyperlink" Target="#Formulario!A1"/><Relationship Id="rId6" Type="http://schemas.openxmlformats.org/officeDocument/2006/relationships/image" Target="../media/image14.png"/><Relationship Id="rId5" Type="http://schemas.openxmlformats.org/officeDocument/2006/relationships/hyperlink" Target="#Formulario!A5"/><Relationship Id="rId4"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5.svg"/><Relationship Id="rId3"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hyperlink" Target="#Anexos!A438"/><Relationship Id="rId2" Type="http://schemas.openxmlformats.org/officeDocument/2006/relationships/hyperlink" Target="#MENU!A7"/><Relationship Id="rId1" Type="http://schemas.openxmlformats.org/officeDocument/2006/relationships/image" Target="../media/image12.png"/><Relationship Id="rId6" Type="http://schemas.openxmlformats.org/officeDocument/2006/relationships/hyperlink" Target="#Anexos!A7"/><Relationship Id="rId11" Type="http://schemas.openxmlformats.org/officeDocument/2006/relationships/hyperlink" Target="#Anexos!A424"/><Relationship Id="rId5" Type="http://schemas.openxmlformats.org/officeDocument/2006/relationships/hyperlink" Target="#'Acciones y cuotas'!A115"/><Relationship Id="rId10" Type="http://schemas.openxmlformats.org/officeDocument/2006/relationships/hyperlink" Target="#Anexos!A215"/><Relationship Id="rId4" Type="http://schemas.openxmlformats.org/officeDocument/2006/relationships/hyperlink" Target="#'Acciones y cuotas'!A7"/><Relationship Id="rId9" Type="http://schemas.openxmlformats.org/officeDocument/2006/relationships/hyperlink" Target="#Anexos!A9"/></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MENU!A7"/><Relationship Id="rId1" Type="http://schemas.openxmlformats.org/officeDocument/2006/relationships/image" Target="../media/image15.png"/><Relationship Id="rId6" Type="http://schemas.openxmlformats.org/officeDocument/2006/relationships/hyperlink" Target="#'Acciones y cuotas'!A7"/><Relationship Id="rId5" Type="http://schemas.openxmlformats.org/officeDocument/2006/relationships/hyperlink" Target="#'Acciones y cuotas'!A115"/><Relationship Id="rId4" Type="http://schemas.openxmlformats.org/officeDocument/2006/relationships/hyperlink" Target="#'Acciones y cuotas'!A9"/></Relationships>
</file>

<file path=xl/drawings/_rels/drawing5.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2.png"/><Relationship Id="rId1" Type="http://schemas.openxmlformats.org/officeDocument/2006/relationships/hyperlink" Target="#Formulario!A1"/><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a:extLst>
            <a:ext uri="{FF2B5EF4-FFF2-40B4-BE49-F238E27FC236}">
              <a16:creationId xmlns:a16="http://schemas.microsoft.com/office/drawing/2014/main" id="{00000000-0008-0000-0000-000009000000}"/>
            </a:ext>
          </a:extLst>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2" tooltip="Información"/>
          <a:extLst>
            <a:ext uri="{FF2B5EF4-FFF2-40B4-BE49-F238E27FC236}">
              <a16:creationId xmlns:a16="http://schemas.microsoft.com/office/drawing/2014/main" id="{00000000-0008-0000-0000-00000C000000}"/>
            </a:ext>
          </a:extLst>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3" tooltip="IR"/>
          <a:extLst>
            <a:ext uri="{FF2B5EF4-FFF2-40B4-BE49-F238E27FC236}">
              <a16:creationId xmlns:a16="http://schemas.microsoft.com/office/drawing/2014/main" id="{00000000-0008-0000-0000-00000F000000}"/>
            </a:ext>
          </a:extLst>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absolute">
    <xdr:from>
      <xdr:col>2</xdr:col>
      <xdr:colOff>0</xdr:colOff>
      <xdr:row>1</xdr:row>
      <xdr:rowOff>57150</xdr:rowOff>
    </xdr:from>
    <xdr:to>
      <xdr:col>5</xdr:col>
      <xdr:colOff>920750</xdr:colOff>
      <xdr:row>3</xdr:row>
      <xdr:rowOff>241300</xdr:rowOff>
    </xdr:to>
    <xdr:sp macro="" textlink="">
      <xdr:nvSpPr>
        <xdr:cNvPr id="17" name="CuadroTexto 16" title="RENTA ORDINARIA">
          <a:extLst>
            <a:ext uri="{FF2B5EF4-FFF2-40B4-BE49-F238E27FC236}">
              <a16:creationId xmlns:a16="http://schemas.microsoft.com/office/drawing/2014/main" id="{00000000-0008-0000-0000-000011000000}"/>
            </a:ext>
          </a:extLst>
        </xdr:cNvPr>
        <xdr:cNvSpPr txBox="1"/>
      </xdr:nvSpPr>
      <xdr:spPr>
        <a:xfrm>
          <a:off x="4883150" y="120650"/>
          <a:ext cx="5746750" cy="7810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absolute">
    <xdr:from>
      <xdr:col>3</xdr:col>
      <xdr:colOff>2762250</xdr:colOff>
      <xdr:row>1</xdr:row>
      <xdr:rowOff>165100</xdr:rowOff>
    </xdr:from>
    <xdr:to>
      <xdr:col>5</xdr:col>
      <xdr:colOff>408596</xdr:colOff>
      <xdr:row>3</xdr:row>
      <xdr:rowOff>146638</xdr:rowOff>
    </xdr:to>
    <xdr:grpSp>
      <xdr:nvGrpSpPr>
        <xdr:cNvPr id="11" name="Grupo 10">
          <a:hlinkClick xmlns:r="http://schemas.openxmlformats.org/officeDocument/2006/relationships" r:id="rId4"/>
          <a:extLst>
            <a:ext uri="{FF2B5EF4-FFF2-40B4-BE49-F238E27FC236}">
              <a16:creationId xmlns:a16="http://schemas.microsoft.com/office/drawing/2014/main" id="{C889B8F5-C7F8-8258-1A90-99B12FB312BD}"/>
            </a:ext>
          </a:extLst>
        </xdr:cNvPr>
        <xdr:cNvGrpSpPr/>
      </xdr:nvGrpSpPr>
      <xdr:grpSpPr>
        <a:xfrm>
          <a:off x="8439150" y="228600"/>
          <a:ext cx="1678596" cy="578438"/>
          <a:chOff x="8439150" y="215900"/>
          <a:chExt cx="1678596" cy="584788"/>
        </a:xfrm>
      </xdr:grpSpPr>
      <xdr:sp macro="" textlink="">
        <xdr:nvSpPr>
          <xdr:cNvPr id="2" name="Rectángulo: esquinas redondeadas 1">
            <a:extLst>
              <a:ext uri="{FF2B5EF4-FFF2-40B4-BE49-F238E27FC236}">
                <a16:creationId xmlns:a16="http://schemas.microsoft.com/office/drawing/2014/main" id="{C656AA18-D82A-4CFC-B0AD-EEB272638363}"/>
              </a:ext>
            </a:extLst>
          </xdr:cNvPr>
          <xdr:cNvSpPr/>
        </xdr:nvSpPr>
        <xdr:spPr>
          <a:xfrm>
            <a:off x="8439150" y="215900"/>
            <a:ext cx="1654001" cy="584788"/>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7" name="Imagen 6">
            <a:extLst>
              <a:ext uri="{FF2B5EF4-FFF2-40B4-BE49-F238E27FC236}">
                <a16:creationId xmlns:a16="http://schemas.microsoft.com/office/drawing/2014/main" id="{7CB6602D-5E96-4ECC-87E5-00E59FB782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82192" y="250299"/>
            <a:ext cx="483442" cy="540927"/>
          </a:xfrm>
          <a:prstGeom prst="rect">
            <a:avLst/>
          </a:prstGeom>
        </xdr:spPr>
      </xdr:pic>
      <xdr:sp macro="" textlink="">
        <xdr:nvSpPr>
          <xdr:cNvPr id="8" name="CuadroTexto 7">
            <a:extLst>
              <a:ext uri="{FF2B5EF4-FFF2-40B4-BE49-F238E27FC236}">
                <a16:creationId xmlns:a16="http://schemas.microsoft.com/office/drawing/2014/main" id="{478A874D-8DC2-40F9-BB64-EEEAF9F69A8F}"/>
              </a:ext>
            </a:extLst>
          </xdr:cNvPr>
          <xdr:cNvSpPr txBox="1"/>
        </xdr:nvSpPr>
        <xdr:spPr>
          <a:xfrm>
            <a:off x="8974087" y="236540"/>
            <a:ext cx="1143659" cy="330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10" name="CuadroTexto 9">
            <a:extLst>
              <a:ext uri="{FF2B5EF4-FFF2-40B4-BE49-F238E27FC236}">
                <a16:creationId xmlns:a16="http://schemas.microsoft.com/office/drawing/2014/main" id="{FC281DB5-26EE-4267-8CF8-7A7DED9971E2}"/>
              </a:ext>
            </a:extLst>
          </xdr:cNvPr>
          <xdr:cNvSpPr txBox="1"/>
        </xdr:nvSpPr>
        <xdr:spPr>
          <a:xfrm>
            <a:off x="8990812" y="441008"/>
            <a:ext cx="965346" cy="330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 </a:t>
            </a:r>
          </a:p>
        </xdr:txBody>
      </xdr:sp>
    </xdr:grpSp>
    <xdr:clientData/>
  </xdr:twoCellAnchor>
  <xdr:twoCellAnchor editAs="absolute">
    <xdr:from>
      <xdr:col>3</xdr:col>
      <xdr:colOff>1047750</xdr:colOff>
      <xdr:row>1</xdr:row>
      <xdr:rowOff>165100</xdr:rowOff>
    </xdr:from>
    <xdr:to>
      <xdr:col>3</xdr:col>
      <xdr:colOff>2701751</xdr:colOff>
      <xdr:row>3</xdr:row>
      <xdr:rowOff>152988</xdr:rowOff>
    </xdr:to>
    <xdr:grpSp>
      <xdr:nvGrpSpPr>
        <xdr:cNvPr id="16" name="Grupo 15">
          <a:hlinkClick xmlns:r="http://schemas.openxmlformats.org/officeDocument/2006/relationships" r:id="rId6"/>
          <a:extLst>
            <a:ext uri="{FF2B5EF4-FFF2-40B4-BE49-F238E27FC236}">
              <a16:creationId xmlns:a16="http://schemas.microsoft.com/office/drawing/2014/main" id="{8373272F-6ABD-46AE-BBAB-CE6E5634EA24}"/>
            </a:ext>
          </a:extLst>
        </xdr:cNvPr>
        <xdr:cNvGrpSpPr/>
      </xdr:nvGrpSpPr>
      <xdr:grpSpPr>
        <a:xfrm>
          <a:off x="6724650" y="228600"/>
          <a:ext cx="1654001" cy="584788"/>
          <a:chOff x="6981288" y="3287542"/>
          <a:chExt cx="1654001" cy="575764"/>
        </a:xfrm>
      </xdr:grpSpPr>
      <xdr:sp macro="" textlink="">
        <xdr:nvSpPr>
          <xdr:cNvPr id="18" name="Rectángulo: esquinas redondeadas 17">
            <a:extLst>
              <a:ext uri="{FF2B5EF4-FFF2-40B4-BE49-F238E27FC236}">
                <a16:creationId xmlns:a16="http://schemas.microsoft.com/office/drawing/2014/main" id="{6210DEC7-31CD-E6A5-695B-38369342CF3F}"/>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19" name="CuadroTexto 18">
            <a:extLst>
              <a:ext uri="{FF2B5EF4-FFF2-40B4-BE49-F238E27FC236}">
                <a16:creationId xmlns:a16="http://schemas.microsoft.com/office/drawing/2014/main" id="{16BF2311-64A0-640A-DEE4-71AD0F7F0066}"/>
              </a:ext>
            </a:extLst>
          </xdr:cNvPr>
          <xdr:cNvSpPr txBox="1"/>
        </xdr:nvSpPr>
        <xdr:spPr>
          <a:xfrm>
            <a:off x="7448551"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20" name="Imagen 19">
            <a:extLst>
              <a:ext uri="{FF2B5EF4-FFF2-40B4-BE49-F238E27FC236}">
                <a16:creationId xmlns:a16="http://schemas.microsoft.com/office/drawing/2014/main" id="{40F6C8BE-732A-8B56-4123-20664336CEF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1</xdr:col>
      <xdr:colOff>12700</xdr:colOff>
      <xdr:row>4</xdr:row>
      <xdr:rowOff>69850</xdr:rowOff>
    </xdr:from>
    <xdr:to>
      <xdr:col>2</xdr:col>
      <xdr:colOff>787400</xdr:colOff>
      <xdr:row>4</xdr:row>
      <xdr:rowOff>355600</xdr:rowOff>
    </xdr:to>
    <xdr:sp macro="" textlink="">
      <xdr:nvSpPr>
        <xdr:cNvPr id="22" name="CuadroTexto 21">
          <a:extLst>
            <a:ext uri="{FF2B5EF4-FFF2-40B4-BE49-F238E27FC236}">
              <a16:creationId xmlns:a16="http://schemas.microsoft.com/office/drawing/2014/main" id="{3FF0675B-161C-4430-48E3-ECCC9C845D56}"/>
            </a:ext>
          </a:extLst>
        </xdr:cNvPr>
        <xdr:cNvSpPr txBox="1"/>
      </xdr:nvSpPr>
      <xdr:spPr>
        <a:xfrm>
          <a:off x="88900" y="984250"/>
          <a:ext cx="55816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400">
              <a:solidFill>
                <a:schemeClr val="dk1"/>
              </a:solidFill>
              <a:effectLst/>
              <a:latin typeface="Arial" panose="020B0604020202020204" pitchFamily="34" charset="0"/>
              <a:ea typeface="+mn-ea"/>
              <a:cs typeface="Arial" panose="020B0604020202020204" pitchFamily="34" charset="0"/>
            </a:rPr>
            <a:t>IMPO</a:t>
          </a:r>
          <a:r>
            <a:rPr lang="es-CO" sz="1400" baseline="0">
              <a:solidFill>
                <a:schemeClr val="dk1"/>
              </a:solidFill>
              <a:effectLst/>
              <a:latin typeface="Arial" panose="020B0604020202020204" pitchFamily="34" charset="0"/>
              <a:ea typeface="+mn-ea"/>
              <a:cs typeface="Arial" panose="020B0604020202020204" pitchFamily="34" charset="0"/>
            </a:rPr>
            <a:t>-PATRIMONIO 2024</a:t>
          </a:r>
          <a:endParaRPr lang="es-CO" sz="1400">
            <a:effectLst/>
            <a:latin typeface="Arial" panose="020B0604020202020204" pitchFamily="34" charset="0"/>
            <a:cs typeface="Arial" panose="020B0604020202020204" pitchFamily="34" charset="0"/>
          </a:endParaRPr>
        </a:p>
        <a:p>
          <a:pPr algn="ctr"/>
          <a:endParaRPr lang="es-CO" sz="1400">
            <a:latin typeface="Arial" panose="020B0604020202020204" pitchFamily="34" charset="0"/>
            <a:cs typeface="Arial" panose="020B0604020202020204" pitchFamily="34" charset="0"/>
          </a:endParaRPr>
        </a:p>
      </xdr:txBody>
    </xdr:sp>
    <xdr:clientData/>
  </xdr:twoCellAnchor>
  <xdr:twoCellAnchor editAs="absolute">
    <xdr:from>
      <xdr:col>2</xdr:col>
      <xdr:colOff>101600</xdr:colOff>
      <xdr:row>1</xdr:row>
      <xdr:rowOff>165100</xdr:rowOff>
    </xdr:from>
    <xdr:to>
      <xdr:col>3</xdr:col>
      <xdr:colOff>961851</xdr:colOff>
      <xdr:row>3</xdr:row>
      <xdr:rowOff>152988</xdr:rowOff>
    </xdr:to>
    <xdr:grpSp>
      <xdr:nvGrpSpPr>
        <xdr:cNvPr id="24" name="Grupo 23">
          <a:hlinkClick xmlns:r="http://schemas.openxmlformats.org/officeDocument/2006/relationships" r:id="rId8"/>
          <a:extLst>
            <a:ext uri="{FF2B5EF4-FFF2-40B4-BE49-F238E27FC236}">
              <a16:creationId xmlns:a16="http://schemas.microsoft.com/office/drawing/2014/main" id="{6B7C3103-9F8D-F92A-BCCB-E7304F80D669}"/>
            </a:ext>
          </a:extLst>
        </xdr:cNvPr>
        <xdr:cNvGrpSpPr/>
      </xdr:nvGrpSpPr>
      <xdr:grpSpPr>
        <a:xfrm>
          <a:off x="4984750" y="228600"/>
          <a:ext cx="1654001" cy="584788"/>
          <a:chOff x="4997450" y="234950"/>
          <a:chExt cx="1654001" cy="584788"/>
        </a:xfrm>
      </xdr:grpSpPr>
      <xdr:sp macro="" textlink="">
        <xdr:nvSpPr>
          <xdr:cNvPr id="23" name="Rectángulo: esquinas redondeadas 22">
            <a:extLst>
              <a:ext uri="{FF2B5EF4-FFF2-40B4-BE49-F238E27FC236}">
                <a16:creationId xmlns:a16="http://schemas.microsoft.com/office/drawing/2014/main" id="{35127013-FE0E-4B27-8E0F-2F7DBD8E6340}"/>
              </a:ext>
            </a:extLst>
          </xdr:cNvPr>
          <xdr:cNvSpPr/>
        </xdr:nvSpPr>
        <xdr:spPr>
          <a:xfrm>
            <a:off x="4997450" y="234950"/>
            <a:ext cx="1654001" cy="584788"/>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1" name="Imagen 20">
            <a:extLst>
              <a:ext uri="{FF2B5EF4-FFF2-40B4-BE49-F238E27FC236}">
                <a16:creationId xmlns:a16="http://schemas.microsoft.com/office/drawing/2014/main" id="{BC922E87-CD2C-4ABC-8404-CE7C0DC9AF5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041900" y="292446"/>
            <a:ext cx="1581151" cy="468886"/>
          </a:xfrm>
          <a:prstGeom prst="rect">
            <a:avLst/>
          </a:prstGeom>
        </xdr:spPr>
      </xdr:pic>
    </xdr:grpSp>
    <xdr:clientData/>
  </xdr:twoCellAnchor>
  <xdr:twoCellAnchor editAs="absolute">
    <xdr:from>
      <xdr:col>1</xdr:col>
      <xdr:colOff>3492500</xdr:colOff>
      <xdr:row>1</xdr:row>
      <xdr:rowOff>44450</xdr:rowOff>
    </xdr:from>
    <xdr:to>
      <xdr:col>1</xdr:col>
      <xdr:colOff>4775200</xdr:colOff>
      <xdr:row>3</xdr:row>
      <xdr:rowOff>244475</xdr:rowOff>
    </xdr:to>
    <xdr:sp macro="" textlink="">
      <xdr:nvSpPr>
        <xdr:cNvPr id="14" name="CuadroTexto 13" title="RENTA ORDINARIA">
          <a:hlinkClick xmlns:r="http://schemas.openxmlformats.org/officeDocument/2006/relationships" r:id="rId10" tooltip="IR"/>
          <a:extLst>
            <a:ext uri="{FF2B5EF4-FFF2-40B4-BE49-F238E27FC236}">
              <a16:creationId xmlns:a16="http://schemas.microsoft.com/office/drawing/2014/main" id="{7E20C2C0-C5CD-4E89-A51A-BB3E71C9F1A7}"/>
            </a:ext>
          </a:extLst>
        </xdr:cNvPr>
        <xdr:cNvSpPr txBox="1"/>
      </xdr:nvSpPr>
      <xdr:spPr>
        <a:xfrm>
          <a:off x="3568700" y="107950"/>
          <a:ext cx="1282700" cy="79692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bg1"/>
            </a:solidFill>
          </a:endParaRPr>
        </a:p>
        <a:p>
          <a:pPr algn="ctr"/>
          <a:endParaRPr lang="es-CO" sz="1100">
            <a:solidFill>
              <a:schemeClr val="bg1"/>
            </a:solidFill>
          </a:endParaRPr>
        </a:p>
        <a:p>
          <a:pPr algn="ctr"/>
          <a:r>
            <a:rPr lang="es-CO" sz="1100">
              <a:solidFill>
                <a:schemeClr val="bg1"/>
              </a:solidFill>
            </a:rPr>
            <a:t>Anexo </a:t>
          </a:r>
          <a:r>
            <a:rPr lang="es-CO" sz="1100" baseline="0">
              <a:solidFill>
                <a:schemeClr val="bg1"/>
              </a:solidFill>
            </a:rPr>
            <a:t>detallado</a:t>
          </a:r>
          <a:endParaRPr lang="es-CO" sz="1100">
            <a:solidFill>
              <a:schemeClr val="bg1"/>
            </a:solidFill>
          </a:endParaRPr>
        </a:p>
      </xdr:txBody>
    </xdr:sp>
    <xdr:clientData fPrintsWithSheet="0"/>
  </xdr:twoCellAnchor>
  <xdr:twoCellAnchor editAs="oneCell">
    <xdr:from>
      <xdr:col>1</xdr:col>
      <xdr:colOff>3778250</xdr:colOff>
      <xdr:row>1</xdr:row>
      <xdr:rowOff>69850</xdr:rowOff>
    </xdr:from>
    <xdr:to>
      <xdr:col>1</xdr:col>
      <xdr:colOff>4356100</xdr:colOff>
      <xdr:row>3</xdr:row>
      <xdr:rowOff>50800</xdr:rowOff>
    </xdr:to>
    <xdr:pic>
      <xdr:nvPicPr>
        <xdr:cNvPr id="29" name="Gráfico 28" descr="Notas adhesivas  contorno">
          <a:hlinkClick xmlns:r="http://schemas.openxmlformats.org/officeDocument/2006/relationships" r:id="rId10" tooltip="Ir"/>
          <a:extLst>
            <a:ext uri="{FF2B5EF4-FFF2-40B4-BE49-F238E27FC236}">
              <a16:creationId xmlns:a16="http://schemas.microsoft.com/office/drawing/2014/main" id="{D406F247-0DDA-799B-97FF-55FC9A140B7F}"/>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854450" y="133350"/>
          <a:ext cx="577850" cy="577850"/>
        </a:xfrm>
        <a:prstGeom prst="rect">
          <a:avLst/>
        </a:prstGeom>
      </xdr:spPr>
    </xdr:pic>
    <xdr:clientData/>
  </xdr:twoCellAnchor>
  <xdr:twoCellAnchor editAs="oneCell">
    <xdr:from>
      <xdr:col>1</xdr:col>
      <xdr:colOff>2590800</xdr:colOff>
      <xdr:row>1</xdr:row>
      <xdr:rowOff>25400</xdr:rowOff>
    </xdr:from>
    <xdr:to>
      <xdr:col>1</xdr:col>
      <xdr:colOff>3257550</xdr:colOff>
      <xdr:row>3</xdr:row>
      <xdr:rowOff>95250</xdr:rowOff>
    </xdr:to>
    <xdr:pic>
      <xdr:nvPicPr>
        <xdr:cNvPr id="33" name="Gráfico 32" descr="Matemáticas contorno">
          <a:hlinkClick xmlns:r="http://schemas.openxmlformats.org/officeDocument/2006/relationships" r:id="rId3" tooltip="Ir"/>
          <a:extLst>
            <a:ext uri="{FF2B5EF4-FFF2-40B4-BE49-F238E27FC236}">
              <a16:creationId xmlns:a16="http://schemas.microsoft.com/office/drawing/2014/main" id="{6C8C492A-6FBB-53E3-A7F2-29E758818BE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692400" y="88900"/>
          <a:ext cx="666750" cy="666750"/>
        </a:xfrm>
        <a:prstGeom prst="rect">
          <a:avLst/>
        </a:prstGeom>
      </xdr:spPr>
    </xdr:pic>
    <xdr:clientData/>
  </xdr:twoCellAnchor>
  <xdr:twoCellAnchor editAs="oneCell">
    <xdr:from>
      <xdr:col>1</xdr:col>
      <xdr:colOff>1454150</xdr:colOff>
      <xdr:row>0</xdr:row>
      <xdr:rowOff>0</xdr:rowOff>
    </xdr:from>
    <xdr:to>
      <xdr:col>1</xdr:col>
      <xdr:colOff>2139950</xdr:colOff>
      <xdr:row>3</xdr:row>
      <xdr:rowOff>146050</xdr:rowOff>
    </xdr:to>
    <xdr:pic>
      <xdr:nvPicPr>
        <xdr:cNvPr id="35" name="Gráfico 34" descr="Carpeta abierta contorno">
          <a:hlinkClick xmlns:r="http://schemas.openxmlformats.org/officeDocument/2006/relationships" r:id="rId2"/>
          <a:extLst>
            <a:ext uri="{FF2B5EF4-FFF2-40B4-BE49-F238E27FC236}">
              <a16:creationId xmlns:a16="http://schemas.microsoft.com/office/drawing/2014/main" id="{E39BB174-FC69-80B3-D237-3F2F8EE76C1A}"/>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555750" y="0"/>
          <a:ext cx="685800" cy="806450"/>
        </a:xfrm>
        <a:prstGeom prst="rect">
          <a:avLst/>
        </a:prstGeom>
      </xdr:spPr>
    </xdr:pic>
    <xdr:clientData/>
  </xdr:twoCellAnchor>
  <xdr:twoCellAnchor editAs="oneCell">
    <xdr:from>
      <xdr:col>1</xdr:col>
      <xdr:colOff>266700</xdr:colOff>
      <xdr:row>1</xdr:row>
      <xdr:rowOff>88899</xdr:rowOff>
    </xdr:from>
    <xdr:to>
      <xdr:col>1</xdr:col>
      <xdr:colOff>889000</xdr:colOff>
      <xdr:row>3</xdr:row>
      <xdr:rowOff>21616</xdr:rowOff>
    </xdr:to>
    <xdr:pic>
      <xdr:nvPicPr>
        <xdr:cNvPr id="37" name="Gráfico 36" descr="Papel contorno">
          <a:hlinkClick xmlns:r="http://schemas.openxmlformats.org/officeDocument/2006/relationships" r:id="rId1" tooltip="Ir"/>
          <a:extLst>
            <a:ext uri="{FF2B5EF4-FFF2-40B4-BE49-F238E27FC236}">
              <a16:creationId xmlns:a16="http://schemas.microsoft.com/office/drawing/2014/main" id="{9C326078-3F02-DBDD-E396-0FED22821A3F}"/>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368300" y="152399"/>
          <a:ext cx="622300" cy="529617"/>
        </a:xfrm>
        <a:prstGeom prst="rect">
          <a:avLst/>
        </a:prstGeom>
      </xdr:spPr>
    </xdr:pic>
    <xdr:clientData/>
  </xdr:twoCellAnchor>
  <xdr:twoCellAnchor editAs="oneCell">
    <xdr:from>
      <xdr:col>4</xdr:col>
      <xdr:colOff>323850</xdr:colOff>
      <xdr:row>18</xdr:row>
      <xdr:rowOff>0</xdr:rowOff>
    </xdr:from>
    <xdr:to>
      <xdr:col>4</xdr:col>
      <xdr:colOff>787400</xdr:colOff>
      <xdr:row>22</xdr:row>
      <xdr:rowOff>95250</xdr:rowOff>
    </xdr:to>
    <xdr:pic>
      <xdr:nvPicPr>
        <xdr:cNvPr id="3" name="Gráfico 2" descr="Notas adhesivas  contorno">
          <a:hlinkClick xmlns:r="http://schemas.openxmlformats.org/officeDocument/2006/relationships" r:id="rId10" tooltip="Ir al anexo detallado"/>
          <a:extLst>
            <a:ext uri="{FF2B5EF4-FFF2-40B4-BE49-F238E27FC236}">
              <a16:creationId xmlns:a16="http://schemas.microsoft.com/office/drawing/2014/main" id="{BAD4272E-3A7D-4CDC-B363-1A4CF35D9FE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182100" y="3714750"/>
          <a:ext cx="463550" cy="463550"/>
        </a:xfrm>
        <a:prstGeom prst="rect">
          <a:avLst/>
        </a:prstGeom>
      </xdr:spPr>
    </xdr:pic>
    <xdr:clientData/>
  </xdr:twoCellAnchor>
  <xdr:twoCellAnchor>
    <xdr:from>
      <xdr:col>5</xdr:col>
      <xdr:colOff>117474</xdr:colOff>
      <xdr:row>4</xdr:row>
      <xdr:rowOff>60324</xdr:rowOff>
    </xdr:from>
    <xdr:to>
      <xdr:col>5</xdr:col>
      <xdr:colOff>520699</xdr:colOff>
      <xdr:row>4</xdr:row>
      <xdr:rowOff>247649</xdr:rowOff>
    </xdr:to>
    <xdr:sp macro="" textlink="">
      <xdr:nvSpPr>
        <xdr:cNvPr id="4" name="Flecha: cheurón 3">
          <a:hlinkClick xmlns:r="http://schemas.openxmlformats.org/officeDocument/2006/relationships" r:id="rId19" tooltip="Ir arriba"/>
          <a:extLst>
            <a:ext uri="{FF2B5EF4-FFF2-40B4-BE49-F238E27FC236}">
              <a16:creationId xmlns:a16="http://schemas.microsoft.com/office/drawing/2014/main" id="{C976CE59-D8B1-65B3-64CC-C912E5607DA0}"/>
            </a:ext>
          </a:extLst>
        </xdr:cNvPr>
        <xdr:cNvSpPr/>
      </xdr:nvSpPr>
      <xdr:spPr>
        <a:xfrm rot="16200000">
          <a:off x="9934574" y="866774"/>
          <a:ext cx="187325" cy="403225"/>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127000</xdr:colOff>
      <xdr:row>22</xdr:row>
      <xdr:rowOff>6350</xdr:rowOff>
    </xdr:from>
    <xdr:to>
      <xdr:col>6</xdr:col>
      <xdr:colOff>95250</xdr:colOff>
      <xdr:row>24</xdr:row>
      <xdr:rowOff>63500</xdr:rowOff>
    </xdr:to>
    <xdr:sp macro="" textlink="">
      <xdr:nvSpPr>
        <xdr:cNvPr id="6" name="CuadroTexto 5">
          <a:hlinkClick xmlns:r="http://schemas.openxmlformats.org/officeDocument/2006/relationships" r:id="rId10" tooltip="Ir al anexo "/>
          <a:extLst>
            <a:ext uri="{FF2B5EF4-FFF2-40B4-BE49-F238E27FC236}">
              <a16:creationId xmlns:a16="http://schemas.microsoft.com/office/drawing/2014/main" id="{5B56B1DA-E0E3-167D-776E-45C4453CCACC}"/>
            </a:ext>
          </a:extLst>
        </xdr:cNvPr>
        <xdr:cNvSpPr txBox="1"/>
      </xdr:nvSpPr>
      <xdr:spPr>
        <a:xfrm>
          <a:off x="8985250" y="4089400"/>
          <a:ext cx="17716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0070C0"/>
              </a:solidFill>
            </a:rPr>
            <a:t>&gt;</a:t>
          </a:r>
          <a:r>
            <a:rPr lang="es-CO" sz="1100" baseline="0">
              <a:solidFill>
                <a:srgbClr val="0070C0"/>
              </a:solidFill>
            </a:rPr>
            <a:t> </a:t>
          </a:r>
          <a:r>
            <a:rPr lang="es-CO" sz="1100">
              <a:solidFill>
                <a:srgbClr val="0070C0"/>
              </a:solidFill>
            </a:rPr>
            <a:t>Ir al anexo detallado</a:t>
          </a:r>
        </a:p>
      </xdr:txBody>
    </xdr:sp>
    <xdr:clientData fPrintsWithSheet="0"/>
  </xdr:twoCellAnchor>
  <xdr:twoCellAnchor>
    <xdr:from>
      <xdr:col>4</xdr:col>
      <xdr:colOff>298450</xdr:colOff>
      <xdr:row>6</xdr:row>
      <xdr:rowOff>158750</xdr:rowOff>
    </xdr:from>
    <xdr:to>
      <xdr:col>5</xdr:col>
      <xdr:colOff>946150</xdr:colOff>
      <xdr:row>13</xdr:row>
      <xdr:rowOff>69850</xdr:rowOff>
    </xdr:to>
    <xdr:sp macro="" textlink="">
      <xdr:nvSpPr>
        <xdr:cNvPr id="5" name="CuadroTexto 4">
          <a:extLst>
            <a:ext uri="{FF2B5EF4-FFF2-40B4-BE49-F238E27FC236}">
              <a16:creationId xmlns:a16="http://schemas.microsoft.com/office/drawing/2014/main" id="{DBFA560F-18A4-5445-3135-9792A64BD619}"/>
            </a:ext>
          </a:extLst>
        </xdr:cNvPr>
        <xdr:cNvSpPr txBox="1"/>
      </xdr:nvSpPr>
      <xdr:spPr>
        <a:xfrm>
          <a:off x="9156700" y="1720850"/>
          <a:ext cx="1498600" cy="11430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t>Importante</a:t>
          </a:r>
          <a:r>
            <a:rPr lang="es-CO" sz="1100"/>
            <a:t>: Esta</a:t>
          </a:r>
          <a:r>
            <a:rPr lang="es-CO" sz="1100" baseline="0"/>
            <a:t> es una herramienta basada en la normatividad y en nuestro entendimiento. </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a:extLst>
            <a:ext uri="{FF2B5EF4-FFF2-40B4-BE49-F238E27FC236}">
              <a16:creationId xmlns:a16="http://schemas.microsoft.com/office/drawing/2014/main" id="{00000000-0008-0000-0100-000007000000}"/>
            </a:ext>
          </a:extLst>
        </xdr:cNvPr>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a:extLst>
            <a:ext uri="{FF2B5EF4-FFF2-40B4-BE49-F238E27FC236}">
              <a16:creationId xmlns:a16="http://schemas.microsoft.com/office/drawing/2014/main" id="{00000000-0008-0000-0100-00000D000000}"/>
            </a:ext>
          </a:extLst>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2024</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142875</xdr:colOff>
      <xdr:row>3</xdr:row>
      <xdr:rowOff>190500</xdr:rowOff>
    </xdr:to>
    <xdr:pic>
      <xdr:nvPicPr>
        <xdr:cNvPr id="14" name="Imagen 13" descr="http://www.abbymoreno.com/wp-content/uploads/2012/09/bolsillos-vac%C3%ADo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tooltip="Retornar"/>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twoCellAnchor>
    <xdr:from>
      <xdr:col>43</xdr:col>
      <xdr:colOff>97119</xdr:colOff>
      <xdr:row>3</xdr:row>
      <xdr:rowOff>67236</xdr:rowOff>
    </xdr:from>
    <xdr:to>
      <xdr:col>44</xdr:col>
      <xdr:colOff>202827</xdr:colOff>
      <xdr:row>3</xdr:row>
      <xdr:rowOff>194236</xdr:rowOff>
    </xdr:to>
    <xdr:sp macro="" textlink="">
      <xdr:nvSpPr>
        <xdr:cNvPr id="2" name="Flecha: cheurón 1">
          <a:hlinkClick xmlns:r="http://schemas.openxmlformats.org/officeDocument/2006/relationships" r:id="rId5" tooltip="Ir arriba"/>
          <a:extLst>
            <a:ext uri="{FF2B5EF4-FFF2-40B4-BE49-F238E27FC236}">
              <a16:creationId xmlns:a16="http://schemas.microsoft.com/office/drawing/2014/main" id="{6D8CAC6A-85C1-4F0B-AB79-0AC735779214}"/>
            </a:ext>
          </a:extLst>
        </xdr:cNvPr>
        <xdr:cNvSpPr/>
      </xdr:nvSpPr>
      <xdr:spPr>
        <a:xfrm rot="16200000">
          <a:off x="11669620" y="634440"/>
          <a:ext cx="127000" cy="24765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fPrintsWithSheet="0"/>
  </xdr:twoCellAnchor>
  <xdr:twoCellAnchor editAs="oneCell">
    <xdr:from>
      <xdr:col>26</xdr:col>
      <xdr:colOff>24292</xdr:colOff>
      <xdr:row>0</xdr:row>
      <xdr:rowOff>82176</xdr:rowOff>
    </xdr:from>
    <xdr:to>
      <xdr:col>33</xdr:col>
      <xdr:colOff>358588</xdr:colOff>
      <xdr:row>3</xdr:row>
      <xdr:rowOff>162446</xdr:rowOff>
    </xdr:to>
    <xdr:pic>
      <xdr:nvPicPr>
        <xdr:cNvPr id="4" name="Imagen 3">
          <a:extLst>
            <a:ext uri="{FF2B5EF4-FFF2-40B4-BE49-F238E27FC236}">
              <a16:creationId xmlns:a16="http://schemas.microsoft.com/office/drawing/2014/main" id="{AD180EFF-3660-ED92-6FA8-0FA816F8188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20821" y="82176"/>
          <a:ext cx="2358826" cy="707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0</xdr:row>
      <xdr:rowOff>62023</xdr:rowOff>
    </xdr:from>
    <xdr:to>
      <xdr:col>7</xdr:col>
      <xdr:colOff>50726</xdr:colOff>
      <xdr:row>5</xdr:row>
      <xdr:rowOff>111051</xdr:rowOff>
    </xdr:to>
    <xdr:sp macro="" textlink="">
      <xdr:nvSpPr>
        <xdr:cNvPr id="2" name="CuadroTexto 1" title="RENTA ORDINARIA">
          <a:extLst>
            <a:ext uri="{FF2B5EF4-FFF2-40B4-BE49-F238E27FC236}">
              <a16:creationId xmlns:a16="http://schemas.microsoft.com/office/drawing/2014/main" id="{7B1CA9DC-C4C5-4E89-B4B9-76367766BD06}"/>
            </a:ext>
          </a:extLst>
        </xdr:cNvPr>
        <xdr:cNvSpPr txBox="1"/>
      </xdr:nvSpPr>
      <xdr:spPr>
        <a:xfrm>
          <a:off x="82550" y="62023"/>
          <a:ext cx="8801026" cy="684028"/>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3200">
              <a:solidFill>
                <a:schemeClr val="tx1">
                  <a:lumMod val="65000"/>
                  <a:lumOff val="35000"/>
                </a:schemeClr>
              </a:solidFill>
            </a:rPr>
            <a:t>            ANEXO </a:t>
          </a:r>
          <a:r>
            <a:rPr lang="es-CO" sz="2800">
              <a:solidFill>
                <a:schemeClr val="bg1"/>
              </a:solidFill>
              <a:latin typeface="Arial" panose="020B0604020202020204" pitchFamily="34" charset="0"/>
              <a:cs typeface="Arial" panose="020B0604020202020204" pitchFamily="34" charset="0"/>
            </a:rPr>
            <a:t>IMPO</a:t>
          </a:r>
          <a:r>
            <a:rPr lang="es-CO" sz="2800" baseline="0">
              <a:solidFill>
                <a:schemeClr val="bg1"/>
              </a:solidFill>
              <a:latin typeface="Arial" panose="020B0604020202020204" pitchFamily="34" charset="0"/>
              <a:cs typeface="Arial" panose="020B0604020202020204" pitchFamily="34" charset="0"/>
            </a:rPr>
            <a:t>-PATRIMONIO 2024</a:t>
          </a:r>
          <a:endParaRPr lang="es-CO"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5</xdr:col>
      <xdr:colOff>407450</xdr:colOff>
      <xdr:row>1</xdr:row>
      <xdr:rowOff>42973</xdr:rowOff>
    </xdr:from>
    <xdr:to>
      <xdr:col>6</xdr:col>
      <xdr:colOff>298228</xdr:colOff>
      <xdr:row>5</xdr:row>
      <xdr:rowOff>109877</xdr:rowOff>
    </xdr:to>
    <xdr:pic>
      <xdr:nvPicPr>
        <xdr:cNvPr id="3" name="Imagen 2" descr="http://www.abbymoreno.com/wp-content/uploads/2012/09/bolsillos-vac%C3%ADos.png">
          <a:extLst>
            <a:ext uri="{FF2B5EF4-FFF2-40B4-BE49-F238E27FC236}">
              <a16:creationId xmlns:a16="http://schemas.microsoft.com/office/drawing/2014/main" id="{50EE7C17-F2BD-4D2D-A971-D70B3E647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6050" y="169973"/>
          <a:ext cx="576578" cy="581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136156</xdr:colOff>
      <xdr:row>0</xdr:row>
      <xdr:rowOff>0</xdr:rowOff>
    </xdr:from>
    <xdr:to>
      <xdr:col>1</xdr:col>
      <xdr:colOff>930127</xdr:colOff>
      <xdr:row>8</xdr:row>
      <xdr:rowOff>62835</xdr:rowOff>
    </xdr:to>
    <xdr:pic>
      <xdr:nvPicPr>
        <xdr:cNvPr id="4" name="Imagen 3">
          <a:hlinkClick xmlns:r="http://schemas.openxmlformats.org/officeDocument/2006/relationships" r:id="rId2" tooltip="Retornar"/>
          <a:extLst>
            <a:ext uri="{FF2B5EF4-FFF2-40B4-BE49-F238E27FC236}">
              <a16:creationId xmlns:a16="http://schemas.microsoft.com/office/drawing/2014/main" id="{1828857C-9407-4952-A5D8-793E8F5433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0800000">
          <a:off x="136156" y="0"/>
          <a:ext cx="927321" cy="907385"/>
        </a:xfrm>
        <a:prstGeom prst="rect">
          <a:avLst/>
        </a:prstGeom>
      </xdr:spPr>
    </xdr:pic>
    <xdr:clientData/>
  </xdr:twoCellAnchor>
  <xdr:twoCellAnchor>
    <xdr:from>
      <xdr:col>3</xdr:col>
      <xdr:colOff>63500</xdr:colOff>
      <xdr:row>12</xdr:row>
      <xdr:rowOff>4128</xdr:rowOff>
    </xdr:from>
    <xdr:to>
      <xdr:col>5</xdr:col>
      <xdr:colOff>133350</xdr:colOff>
      <xdr:row>13</xdr:row>
      <xdr:rowOff>14923</xdr:rowOff>
    </xdr:to>
    <xdr:sp macro="" textlink="">
      <xdr:nvSpPr>
        <xdr:cNvPr id="5" name="CuadroTexto 4">
          <a:hlinkClick xmlns:r="http://schemas.openxmlformats.org/officeDocument/2006/relationships" r:id="rId4" tooltip="Ir al anexo "/>
          <a:extLst>
            <a:ext uri="{FF2B5EF4-FFF2-40B4-BE49-F238E27FC236}">
              <a16:creationId xmlns:a16="http://schemas.microsoft.com/office/drawing/2014/main" id="{57ADA41B-CD5F-92A9-3EED-870FA92AEEA9}"/>
            </a:ext>
          </a:extLst>
        </xdr:cNvPr>
        <xdr:cNvSpPr txBox="1"/>
      </xdr:nvSpPr>
      <xdr:spPr>
        <a:xfrm>
          <a:off x="6527800" y="1680528"/>
          <a:ext cx="1441450" cy="188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solidFill>
                <a:srgbClr val="0070C0"/>
              </a:solidFill>
            </a:rPr>
            <a:t>&gt;&gt;  Calcular</a:t>
          </a:r>
          <a:r>
            <a:rPr lang="es-CO" sz="900" baseline="0">
              <a:solidFill>
                <a:srgbClr val="0070C0"/>
              </a:solidFill>
            </a:rPr>
            <a:t> valoración</a:t>
          </a:r>
          <a:endParaRPr lang="es-CO" sz="900">
            <a:solidFill>
              <a:srgbClr val="0070C0"/>
            </a:solidFill>
          </a:endParaRPr>
        </a:p>
      </xdr:txBody>
    </xdr:sp>
    <xdr:clientData/>
  </xdr:twoCellAnchor>
  <xdr:twoCellAnchor>
    <xdr:from>
      <xdr:col>3</xdr:col>
      <xdr:colOff>63500</xdr:colOff>
      <xdr:row>13</xdr:row>
      <xdr:rowOff>35879</xdr:rowOff>
    </xdr:from>
    <xdr:to>
      <xdr:col>5</xdr:col>
      <xdr:colOff>133350</xdr:colOff>
      <xdr:row>14</xdr:row>
      <xdr:rowOff>19051</xdr:rowOff>
    </xdr:to>
    <xdr:sp macro="" textlink="">
      <xdr:nvSpPr>
        <xdr:cNvPr id="6" name="CuadroTexto 5">
          <a:hlinkClick xmlns:r="http://schemas.openxmlformats.org/officeDocument/2006/relationships" r:id="rId5" tooltip="Ir al anexo"/>
          <a:extLst>
            <a:ext uri="{FF2B5EF4-FFF2-40B4-BE49-F238E27FC236}">
              <a16:creationId xmlns:a16="http://schemas.microsoft.com/office/drawing/2014/main" id="{C0A467E2-972B-403F-A90C-46621DCEB9AE}"/>
            </a:ext>
          </a:extLst>
        </xdr:cNvPr>
        <xdr:cNvSpPr txBox="1"/>
      </xdr:nvSpPr>
      <xdr:spPr>
        <a:xfrm>
          <a:off x="6527800" y="1883729"/>
          <a:ext cx="1441450" cy="173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solidFill>
                <a:srgbClr val="0070C0"/>
              </a:solidFill>
            </a:rPr>
            <a:t>&gt;&gt; Calcular</a:t>
          </a:r>
          <a:r>
            <a:rPr lang="es-CO" sz="900" baseline="0">
              <a:solidFill>
                <a:srgbClr val="0070C0"/>
              </a:solidFill>
            </a:rPr>
            <a:t> valoración</a:t>
          </a:r>
          <a:endParaRPr lang="es-CO" sz="900">
            <a:solidFill>
              <a:srgbClr val="0070C0"/>
            </a:solidFill>
          </a:endParaRPr>
        </a:p>
      </xdr:txBody>
    </xdr:sp>
    <xdr:clientData/>
  </xdr:twoCellAnchor>
  <xdr:twoCellAnchor editAs="oneCell">
    <xdr:from>
      <xdr:col>3</xdr:col>
      <xdr:colOff>654050</xdr:colOff>
      <xdr:row>0</xdr:row>
      <xdr:rowOff>82550</xdr:rowOff>
    </xdr:from>
    <xdr:to>
      <xdr:col>4</xdr:col>
      <xdr:colOff>546100</xdr:colOff>
      <xdr:row>5</xdr:row>
      <xdr:rowOff>19050</xdr:rowOff>
    </xdr:to>
    <xdr:pic>
      <xdr:nvPicPr>
        <xdr:cNvPr id="7" name="Gráfico 6" descr="Notas adhesivas  contorno">
          <a:hlinkClick xmlns:r="http://schemas.openxmlformats.org/officeDocument/2006/relationships" r:id="rId6" tooltip="Ir"/>
          <a:extLst>
            <a:ext uri="{FF2B5EF4-FFF2-40B4-BE49-F238E27FC236}">
              <a16:creationId xmlns:a16="http://schemas.microsoft.com/office/drawing/2014/main" id="{745ED8D6-1493-4A53-A898-D6A40595BE3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207250" y="82550"/>
          <a:ext cx="577850" cy="577850"/>
        </a:xfrm>
        <a:prstGeom prst="rect">
          <a:avLst/>
        </a:prstGeom>
      </xdr:spPr>
    </xdr:pic>
    <xdr:clientData/>
  </xdr:twoCellAnchor>
  <xdr:twoCellAnchor>
    <xdr:from>
      <xdr:col>7</xdr:col>
      <xdr:colOff>146050</xdr:colOff>
      <xdr:row>4</xdr:row>
      <xdr:rowOff>6350</xdr:rowOff>
    </xdr:from>
    <xdr:to>
      <xdr:col>7</xdr:col>
      <xdr:colOff>514350</xdr:colOff>
      <xdr:row>5</xdr:row>
      <xdr:rowOff>69850</xdr:rowOff>
    </xdr:to>
    <xdr:sp macro="" textlink="">
      <xdr:nvSpPr>
        <xdr:cNvPr id="8" name="Flecha: cheurón 7">
          <a:hlinkClick xmlns:r="http://schemas.openxmlformats.org/officeDocument/2006/relationships" r:id="rId6" tooltip="Ir arriba"/>
          <a:extLst>
            <a:ext uri="{FF2B5EF4-FFF2-40B4-BE49-F238E27FC236}">
              <a16:creationId xmlns:a16="http://schemas.microsoft.com/office/drawing/2014/main" id="{CD11FD58-D291-49B1-A1F2-E74AAB5E6E28}"/>
            </a:ext>
          </a:extLst>
        </xdr:cNvPr>
        <xdr:cNvSpPr/>
      </xdr:nvSpPr>
      <xdr:spPr>
        <a:xfrm rot="16200000">
          <a:off x="9531350" y="431800"/>
          <a:ext cx="190500" cy="36830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xdr:col>
      <xdr:colOff>996950</xdr:colOff>
      <xdr:row>4</xdr:row>
      <xdr:rowOff>50800</xdr:rowOff>
    </xdr:from>
    <xdr:to>
      <xdr:col>1</xdr:col>
      <xdr:colOff>2425700</xdr:colOff>
      <xdr:row>5</xdr:row>
      <xdr:rowOff>50800</xdr:rowOff>
    </xdr:to>
    <xdr:sp macro="" textlink="">
      <xdr:nvSpPr>
        <xdr:cNvPr id="9" name="CuadroTexto 8">
          <a:hlinkClick xmlns:r="http://schemas.openxmlformats.org/officeDocument/2006/relationships" r:id="rId9" tooltip="Ir"/>
          <a:extLst>
            <a:ext uri="{FF2B5EF4-FFF2-40B4-BE49-F238E27FC236}">
              <a16:creationId xmlns:a16="http://schemas.microsoft.com/office/drawing/2014/main" id="{A3A1E11E-E8B0-F63A-A705-73361DEE8121}"/>
            </a:ext>
          </a:extLst>
        </xdr:cNvPr>
        <xdr:cNvSpPr txBox="1"/>
      </xdr:nvSpPr>
      <xdr:spPr>
        <a:xfrm>
          <a:off x="1085850" y="565150"/>
          <a:ext cx="1428750" cy="12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Patrimonio Bruto</a:t>
          </a:r>
        </a:p>
      </xdr:txBody>
    </xdr:sp>
    <xdr:clientData/>
  </xdr:twoCellAnchor>
  <xdr:twoCellAnchor>
    <xdr:from>
      <xdr:col>1</xdr:col>
      <xdr:colOff>2482850</xdr:colOff>
      <xdr:row>4</xdr:row>
      <xdr:rowOff>57150</xdr:rowOff>
    </xdr:from>
    <xdr:to>
      <xdr:col>1</xdr:col>
      <xdr:colOff>3886200</xdr:colOff>
      <xdr:row>5</xdr:row>
      <xdr:rowOff>50800</xdr:rowOff>
    </xdr:to>
    <xdr:sp macro="" textlink="">
      <xdr:nvSpPr>
        <xdr:cNvPr id="10" name="CuadroTexto 9">
          <a:hlinkClick xmlns:r="http://schemas.openxmlformats.org/officeDocument/2006/relationships" r:id="rId10" tooltip="Ir"/>
          <a:extLst>
            <a:ext uri="{FF2B5EF4-FFF2-40B4-BE49-F238E27FC236}">
              <a16:creationId xmlns:a16="http://schemas.microsoft.com/office/drawing/2014/main" id="{4176F0F2-ACE3-4C7F-8986-9C7E66BCE424}"/>
            </a:ext>
          </a:extLst>
        </xdr:cNvPr>
        <xdr:cNvSpPr txBox="1"/>
      </xdr:nvSpPr>
      <xdr:spPr>
        <a:xfrm>
          <a:off x="2571750" y="571500"/>
          <a:ext cx="140335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Deudas</a:t>
          </a:r>
        </a:p>
      </xdr:txBody>
    </xdr:sp>
    <xdr:clientData/>
  </xdr:twoCellAnchor>
  <xdr:twoCellAnchor>
    <xdr:from>
      <xdr:col>1</xdr:col>
      <xdr:colOff>3956050</xdr:colOff>
      <xdr:row>4</xdr:row>
      <xdr:rowOff>57150</xdr:rowOff>
    </xdr:from>
    <xdr:to>
      <xdr:col>2</xdr:col>
      <xdr:colOff>438150</xdr:colOff>
      <xdr:row>5</xdr:row>
      <xdr:rowOff>50800</xdr:rowOff>
    </xdr:to>
    <xdr:sp macro="" textlink="">
      <xdr:nvSpPr>
        <xdr:cNvPr id="11" name="CuadroTexto 10">
          <a:hlinkClick xmlns:r="http://schemas.openxmlformats.org/officeDocument/2006/relationships" r:id="rId11" tooltip="Ir"/>
          <a:extLst>
            <a:ext uri="{FF2B5EF4-FFF2-40B4-BE49-F238E27FC236}">
              <a16:creationId xmlns:a16="http://schemas.microsoft.com/office/drawing/2014/main" id="{AE0AAF47-961C-43B5-9CB8-EB8CA1F60572}"/>
            </a:ext>
          </a:extLst>
        </xdr:cNvPr>
        <xdr:cNvSpPr txBox="1"/>
      </xdr:nvSpPr>
      <xdr:spPr>
        <a:xfrm>
          <a:off x="4044950" y="571500"/>
          <a:ext cx="140335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Exclusión CI</a:t>
          </a:r>
        </a:p>
      </xdr:txBody>
    </xdr:sp>
    <xdr:clientData/>
  </xdr:twoCellAnchor>
  <xdr:twoCellAnchor>
    <xdr:from>
      <xdr:col>2</xdr:col>
      <xdr:colOff>495300</xdr:colOff>
      <xdr:row>4</xdr:row>
      <xdr:rowOff>57150</xdr:rowOff>
    </xdr:from>
    <xdr:to>
      <xdr:col>3</xdr:col>
      <xdr:colOff>628650</xdr:colOff>
      <xdr:row>5</xdr:row>
      <xdr:rowOff>50800</xdr:rowOff>
    </xdr:to>
    <xdr:sp macro="" textlink="">
      <xdr:nvSpPr>
        <xdr:cNvPr id="12" name="CuadroTexto 11">
          <a:hlinkClick xmlns:r="http://schemas.openxmlformats.org/officeDocument/2006/relationships" r:id="rId12"/>
          <a:extLst>
            <a:ext uri="{FF2B5EF4-FFF2-40B4-BE49-F238E27FC236}">
              <a16:creationId xmlns:a16="http://schemas.microsoft.com/office/drawing/2014/main" id="{6A91A3EA-AF66-4F5F-9A99-1240B0D9311F}"/>
            </a:ext>
          </a:extLst>
        </xdr:cNvPr>
        <xdr:cNvSpPr txBox="1"/>
      </xdr:nvSpPr>
      <xdr:spPr>
        <a:xfrm>
          <a:off x="5505450" y="571500"/>
          <a:ext cx="16764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t>Descuentos</a:t>
          </a:r>
          <a:r>
            <a:rPr lang="es-CO" sz="1000" baseline="0"/>
            <a:t> Tributarios</a:t>
          </a:r>
          <a:endParaRPr lang="es-CO"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82550</xdr:colOff>
      <xdr:row>0</xdr:row>
      <xdr:rowOff>62023</xdr:rowOff>
    </xdr:from>
    <xdr:to>
      <xdr:col>18</xdr:col>
      <xdr:colOff>12700</xdr:colOff>
      <xdr:row>5</xdr:row>
      <xdr:rowOff>6350</xdr:rowOff>
    </xdr:to>
    <xdr:sp macro="" textlink="">
      <xdr:nvSpPr>
        <xdr:cNvPr id="2" name="CuadroTexto 1" title="RENTA ORDINARIA">
          <a:extLst>
            <a:ext uri="{FF2B5EF4-FFF2-40B4-BE49-F238E27FC236}">
              <a16:creationId xmlns:a16="http://schemas.microsoft.com/office/drawing/2014/main" id="{7218E27E-70AD-4BD1-B776-D58A683B3313}"/>
            </a:ext>
          </a:extLst>
        </xdr:cNvPr>
        <xdr:cNvSpPr txBox="1"/>
      </xdr:nvSpPr>
      <xdr:spPr>
        <a:xfrm>
          <a:off x="82550" y="62023"/>
          <a:ext cx="17259300" cy="579327"/>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3200">
              <a:solidFill>
                <a:schemeClr val="bg1"/>
              </a:solidFill>
            </a:rPr>
            <a:t>ACCIONES Y CUOTAS DE INTERES</a:t>
          </a:r>
          <a:endParaRPr lang="es-CO"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11</xdr:col>
      <xdr:colOff>756700</xdr:colOff>
      <xdr:row>1</xdr:row>
      <xdr:rowOff>4873</xdr:rowOff>
    </xdr:from>
    <xdr:to>
      <xdr:col>12</xdr:col>
      <xdr:colOff>393478</xdr:colOff>
      <xdr:row>5</xdr:row>
      <xdr:rowOff>78127</xdr:rowOff>
    </xdr:to>
    <xdr:pic>
      <xdr:nvPicPr>
        <xdr:cNvPr id="3" name="Imagen 2" descr="http://www.abbymoreno.com/wp-content/uploads/2012/09/bolsillos-vac%C3%ADos.png">
          <a:extLst>
            <a:ext uri="{FF2B5EF4-FFF2-40B4-BE49-F238E27FC236}">
              <a16:creationId xmlns:a16="http://schemas.microsoft.com/office/drawing/2014/main" id="{BE1B1774-5F90-4E97-9199-086F9BE97B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2750" y="131873"/>
          <a:ext cx="601978" cy="581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47255</xdr:colOff>
      <xdr:row>0</xdr:row>
      <xdr:rowOff>0</xdr:rowOff>
    </xdr:from>
    <xdr:to>
      <xdr:col>1</xdr:col>
      <xdr:colOff>999976</xdr:colOff>
      <xdr:row>6</xdr:row>
      <xdr:rowOff>6350</xdr:rowOff>
    </xdr:to>
    <xdr:pic>
      <xdr:nvPicPr>
        <xdr:cNvPr id="4" name="Imagen 3">
          <a:hlinkClick xmlns:r="http://schemas.openxmlformats.org/officeDocument/2006/relationships" r:id="rId2"/>
          <a:extLst>
            <a:ext uri="{FF2B5EF4-FFF2-40B4-BE49-F238E27FC236}">
              <a16:creationId xmlns:a16="http://schemas.microsoft.com/office/drawing/2014/main" id="{B55CF1A4-32B5-4FE9-B893-FFE3005243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0800000">
          <a:off x="136155" y="0"/>
          <a:ext cx="952721" cy="781050"/>
        </a:xfrm>
        <a:prstGeom prst="rect">
          <a:avLst/>
        </a:prstGeom>
      </xdr:spPr>
    </xdr:pic>
    <xdr:clientData/>
  </xdr:twoCellAnchor>
  <xdr:twoCellAnchor>
    <xdr:from>
      <xdr:col>7</xdr:col>
      <xdr:colOff>114300</xdr:colOff>
      <xdr:row>1</xdr:row>
      <xdr:rowOff>25400</xdr:rowOff>
    </xdr:from>
    <xdr:to>
      <xdr:col>10</xdr:col>
      <xdr:colOff>298450</xdr:colOff>
      <xdr:row>2</xdr:row>
      <xdr:rowOff>69850</xdr:rowOff>
    </xdr:to>
    <xdr:sp macro="" textlink="">
      <xdr:nvSpPr>
        <xdr:cNvPr id="5" name="CuadroTexto 4">
          <a:hlinkClick xmlns:r="http://schemas.openxmlformats.org/officeDocument/2006/relationships" r:id="rId4" tooltip="Ir"/>
          <a:extLst>
            <a:ext uri="{FF2B5EF4-FFF2-40B4-BE49-F238E27FC236}">
              <a16:creationId xmlns:a16="http://schemas.microsoft.com/office/drawing/2014/main" id="{07B7ED03-9265-EC26-DD5C-E34BED1C6CEB}"/>
            </a:ext>
          </a:extLst>
        </xdr:cNvPr>
        <xdr:cNvSpPr txBox="1"/>
      </xdr:nvSpPr>
      <xdr:spPr>
        <a:xfrm>
          <a:off x="7359650" y="152400"/>
          <a:ext cx="2241550" cy="1714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aseline="0">
              <a:solidFill>
                <a:schemeClr val="bg1"/>
              </a:solidFill>
            </a:rPr>
            <a:t>No cotizan en bolsa</a:t>
          </a:r>
          <a:endParaRPr lang="es-CO" sz="1100">
            <a:solidFill>
              <a:schemeClr val="bg1"/>
            </a:solidFill>
          </a:endParaRPr>
        </a:p>
      </xdr:txBody>
    </xdr:sp>
    <xdr:clientData/>
  </xdr:twoCellAnchor>
  <xdr:twoCellAnchor>
    <xdr:from>
      <xdr:col>7</xdr:col>
      <xdr:colOff>114300</xdr:colOff>
      <xdr:row>3</xdr:row>
      <xdr:rowOff>25400</xdr:rowOff>
    </xdr:from>
    <xdr:to>
      <xdr:col>10</xdr:col>
      <xdr:colOff>311150</xdr:colOff>
      <xdr:row>4</xdr:row>
      <xdr:rowOff>82550</xdr:rowOff>
    </xdr:to>
    <xdr:sp macro="" textlink="">
      <xdr:nvSpPr>
        <xdr:cNvPr id="6" name="CuadroTexto 5">
          <a:hlinkClick xmlns:r="http://schemas.openxmlformats.org/officeDocument/2006/relationships" r:id="rId5" tooltip="Ir"/>
          <a:extLst>
            <a:ext uri="{FF2B5EF4-FFF2-40B4-BE49-F238E27FC236}">
              <a16:creationId xmlns:a16="http://schemas.microsoft.com/office/drawing/2014/main" id="{04CFCC6A-6596-49D6-B182-903A14E06BC6}"/>
            </a:ext>
          </a:extLst>
        </xdr:cNvPr>
        <xdr:cNvSpPr txBox="1"/>
      </xdr:nvSpPr>
      <xdr:spPr>
        <a:xfrm>
          <a:off x="7359650" y="406400"/>
          <a:ext cx="2254250" cy="184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1"/>
              </a:solidFill>
            </a:rPr>
            <a:t>Si </a:t>
          </a:r>
          <a:r>
            <a:rPr lang="es-CO" sz="1100" baseline="0">
              <a:solidFill>
                <a:schemeClr val="bg1"/>
              </a:solidFill>
            </a:rPr>
            <a:t>cotizan en bolsa</a:t>
          </a:r>
          <a:endParaRPr lang="es-CO" sz="1100">
            <a:solidFill>
              <a:schemeClr val="bg1"/>
            </a:solidFill>
          </a:endParaRPr>
        </a:p>
      </xdr:txBody>
    </xdr:sp>
    <xdr:clientData/>
  </xdr:twoCellAnchor>
  <xdr:twoCellAnchor>
    <xdr:from>
      <xdr:col>10</xdr:col>
      <xdr:colOff>463550</xdr:colOff>
      <xdr:row>3</xdr:row>
      <xdr:rowOff>25400</xdr:rowOff>
    </xdr:from>
    <xdr:to>
      <xdr:col>10</xdr:col>
      <xdr:colOff>831850</xdr:colOff>
      <xdr:row>4</xdr:row>
      <xdr:rowOff>88900</xdr:rowOff>
    </xdr:to>
    <xdr:sp macro="" textlink="">
      <xdr:nvSpPr>
        <xdr:cNvPr id="7" name="Flecha: cheurón 6">
          <a:hlinkClick xmlns:r="http://schemas.openxmlformats.org/officeDocument/2006/relationships" r:id="rId6" tooltip="Ir arriba"/>
          <a:extLst>
            <a:ext uri="{FF2B5EF4-FFF2-40B4-BE49-F238E27FC236}">
              <a16:creationId xmlns:a16="http://schemas.microsoft.com/office/drawing/2014/main" id="{840CB29B-D70D-4F12-A5B7-ABCAF6A5EEAD}"/>
            </a:ext>
          </a:extLst>
        </xdr:cNvPr>
        <xdr:cNvSpPr/>
      </xdr:nvSpPr>
      <xdr:spPr>
        <a:xfrm rot="16200000">
          <a:off x="9855200" y="317500"/>
          <a:ext cx="190500" cy="36830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xdr:col>
      <xdr:colOff>19050</xdr:colOff>
      <xdr:row>9</xdr:row>
      <xdr:rowOff>19050</xdr:rowOff>
    </xdr:from>
    <xdr:to>
      <xdr:col>10</xdr:col>
      <xdr:colOff>6350</xdr:colOff>
      <xdr:row>9</xdr:row>
      <xdr:rowOff>146050</xdr:rowOff>
    </xdr:to>
    <xdr:sp macro="" textlink="">
      <xdr:nvSpPr>
        <xdr:cNvPr id="8" name="CuadroTexto 7">
          <a:extLst>
            <a:ext uri="{FF2B5EF4-FFF2-40B4-BE49-F238E27FC236}">
              <a16:creationId xmlns:a16="http://schemas.microsoft.com/office/drawing/2014/main" id="{7DC0C4C8-5711-9EC3-0AF1-FD545A867755}"/>
            </a:ext>
          </a:extLst>
        </xdr:cNvPr>
        <xdr:cNvSpPr txBox="1"/>
      </xdr:nvSpPr>
      <xdr:spPr>
        <a:xfrm>
          <a:off x="107950" y="1174750"/>
          <a:ext cx="9188450" cy="12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900">
              <a:solidFill>
                <a:srgbClr val="0070C0"/>
              </a:solidFill>
            </a:rPr>
            <a:t>Para</a:t>
          </a:r>
          <a:r>
            <a:rPr lang="es-CO" sz="900" baseline="0">
              <a:solidFill>
                <a:srgbClr val="0070C0"/>
              </a:solidFill>
            </a:rPr>
            <a:t> acciones que no cotizan en bolsa de sociedades del exterior, en año de adquisición digite 2022 para efectos que no apliquen factor de la tabla del art. 73 y en intrinseco digite cero</a:t>
          </a:r>
          <a:endParaRPr lang="es-CO" sz="900">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1</xdr:row>
      <xdr:rowOff>0</xdr:rowOff>
    </xdr:from>
    <xdr:to>
      <xdr:col>8</xdr:col>
      <xdr:colOff>25400</xdr:colOff>
      <xdr:row>5</xdr:row>
      <xdr:rowOff>152400</xdr:rowOff>
    </xdr:to>
    <xdr:sp macro="" textlink="">
      <xdr:nvSpPr>
        <xdr:cNvPr id="4" name="CuadroTexto 3" title="RENTA ORDINARIA">
          <a:hlinkClick xmlns:r="http://schemas.openxmlformats.org/officeDocument/2006/relationships" r:id="rId1" tooltip="IR"/>
          <a:extLst>
            <a:ext uri="{FF2B5EF4-FFF2-40B4-BE49-F238E27FC236}">
              <a16:creationId xmlns:a16="http://schemas.microsoft.com/office/drawing/2014/main" id="{00000000-0008-0000-0200-000004000000}"/>
            </a:ext>
          </a:extLst>
        </xdr:cNvPr>
        <xdr:cNvSpPr txBox="1"/>
      </xdr:nvSpPr>
      <xdr:spPr>
        <a:xfrm>
          <a:off x="66675" y="127000"/>
          <a:ext cx="7718425" cy="685800"/>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bg1"/>
              </a:solidFill>
              <a:latin typeface="Arial" panose="020B0604020202020204" pitchFamily="34" charset="0"/>
              <a:cs typeface="Arial" panose="020B0604020202020204" pitchFamily="34" charset="0"/>
            </a:rPr>
            <a:t>IMPO</a:t>
          </a:r>
          <a:r>
            <a:rPr lang="es-CO" sz="2800" baseline="0">
              <a:solidFill>
                <a:schemeClr val="bg1"/>
              </a:solidFill>
              <a:latin typeface="Arial" panose="020B0604020202020204" pitchFamily="34" charset="0"/>
              <a:cs typeface="Arial" panose="020B0604020202020204" pitchFamily="34" charset="0"/>
            </a:rPr>
            <a:t>-PATRIMONIO 2023</a:t>
          </a:r>
          <a:endParaRPr lang="es-CO" sz="2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7</xdr:col>
      <xdr:colOff>871222</xdr:colOff>
      <xdr:row>1</xdr:row>
      <xdr:rowOff>44450</xdr:rowOff>
    </xdr:from>
    <xdr:to>
      <xdr:col>7</xdr:col>
      <xdr:colOff>1447800</xdr:colOff>
      <xdr:row>5</xdr:row>
      <xdr:rowOff>94076</xdr:rowOff>
    </xdr:to>
    <xdr:pic>
      <xdr:nvPicPr>
        <xdr:cNvPr id="5" name="Imagen 4" descr="http://www.abbymoreno.com/wp-content/uploads/2012/09/bolsillos-vac%C3%ADos.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63972" y="171450"/>
          <a:ext cx="576578" cy="583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582428</xdr:colOff>
      <xdr:row>6</xdr:row>
      <xdr:rowOff>73025</xdr:rowOff>
    </xdr:to>
    <xdr:pic>
      <xdr:nvPicPr>
        <xdr:cNvPr id="3" name="Imagen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255"/>
  <sheetViews>
    <sheetView tabSelected="1" workbookViewId="0">
      <pane xSplit="1" ySplit="6" topLeftCell="B7" activePane="bottomRight" state="frozen"/>
      <selection pane="topRight" activeCell="B1" sqref="B1"/>
      <selection pane="bottomLeft" activeCell="A7" sqref="A7"/>
      <selection pane="bottomRight" activeCell="F16" sqref="F16"/>
    </sheetView>
  </sheetViews>
  <sheetFormatPr baseColWidth="10" defaultColWidth="0" defaultRowHeight="10" zeroHeight="1" x14ac:dyDescent="0.2"/>
  <cols>
    <col min="1" max="1" width="1.33203125" style="1" customWidth="1"/>
    <col min="2" max="2" width="84.109375" style="1" customWidth="1"/>
    <col min="3" max="3" width="13.88671875" style="1" customWidth="1"/>
    <col min="4" max="4" width="55.6640625" style="1" customWidth="1"/>
    <col min="5" max="5" width="14.88671875" style="1" customWidth="1"/>
    <col min="6" max="6" width="16.6640625" style="1" customWidth="1"/>
    <col min="7" max="7" width="38.109375" style="1" customWidth="1"/>
    <col min="8" max="8" width="16.44140625" style="1" bestFit="1" customWidth="1"/>
    <col min="9" max="9" width="19.33203125" style="1" bestFit="1" customWidth="1"/>
    <col min="10" max="10" width="19.44140625" style="1" customWidth="1"/>
    <col min="11" max="16" width="13.33203125" style="1" customWidth="1"/>
    <col min="17" max="257" width="0" style="1" hidden="1"/>
    <col min="258" max="258" width="1.77734375" style="1" customWidth="1"/>
    <col min="259" max="259" width="74.109375" style="1" customWidth="1"/>
    <col min="260" max="260" width="4.33203125" style="1" customWidth="1"/>
    <col min="261" max="261" width="46" style="1" customWidth="1"/>
    <col min="262" max="262" width="0" style="1" hidden="1" customWidth="1"/>
    <col min="263" max="263" width="27.44140625" style="1" customWidth="1"/>
    <col min="264" max="264" width="16.44140625" style="1" bestFit="1" customWidth="1"/>
    <col min="265" max="265" width="15.33203125" style="1" bestFit="1" customWidth="1"/>
    <col min="266" max="272" width="13.33203125" style="1" customWidth="1"/>
    <col min="273" max="513" width="0" style="1" hidden="1"/>
    <col min="514" max="514" width="1.77734375" style="1" customWidth="1"/>
    <col min="515" max="515" width="74.109375" style="1" customWidth="1"/>
    <col min="516" max="516" width="4.33203125" style="1" customWidth="1"/>
    <col min="517" max="517" width="46" style="1" customWidth="1"/>
    <col min="518" max="518" width="0" style="1" hidden="1" customWidth="1"/>
    <col min="519" max="519" width="27.44140625" style="1" customWidth="1"/>
    <col min="520" max="520" width="16.44140625" style="1" bestFit="1" customWidth="1"/>
    <col min="521" max="521" width="15.33203125" style="1" bestFit="1" customWidth="1"/>
    <col min="522" max="528" width="13.33203125" style="1" customWidth="1"/>
    <col min="529" max="769" width="0" style="1" hidden="1"/>
    <col min="770" max="770" width="1.77734375" style="1" customWidth="1"/>
    <col min="771" max="771" width="74.109375" style="1" customWidth="1"/>
    <col min="772" max="772" width="4.33203125" style="1" customWidth="1"/>
    <col min="773" max="773" width="46" style="1" customWidth="1"/>
    <col min="774" max="774" width="0" style="1" hidden="1" customWidth="1"/>
    <col min="775" max="775" width="27.44140625" style="1" customWidth="1"/>
    <col min="776" max="776" width="16.44140625" style="1" bestFit="1" customWidth="1"/>
    <col min="777" max="777" width="15.33203125" style="1" bestFit="1" customWidth="1"/>
    <col min="778" max="784" width="13.33203125" style="1" customWidth="1"/>
    <col min="785" max="1025" width="0" style="1" hidden="1"/>
    <col min="1026" max="1026" width="1.77734375" style="1" customWidth="1"/>
    <col min="1027" max="1027" width="74.109375" style="1" customWidth="1"/>
    <col min="1028" max="1028" width="4.33203125" style="1" customWidth="1"/>
    <col min="1029" max="1029" width="46" style="1" customWidth="1"/>
    <col min="1030" max="1030" width="0" style="1" hidden="1" customWidth="1"/>
    <col min="1031" max="1031" width="27.44140625" style="1" customWidth="1"/>
    <col min="1032" max="1032" width="16.44140625" style="1" bestFit="1" customWidth="1"/>
    <col min="1033" max="1033" width="15.33203125" style="1" bestFit="1" customWidth="1"/>
    <col min="1034" max="1040" width="13.33203125" style="1" customWidth="1"/>
    <col min="1041" max="1281" width="0" style="1" hidden="1"/>
    <col min="1282" max="1282" width="1.77734375" style="1" customWidth="1"/>
    <col min="1283" max="1283" width="74.109375" style="1" customWidth="1"/>
    <col min="1284" max="1284" width="4.33203125" style="1" customWidth="1"/>
    <col min="1285" max="1285" width="46" style="1" customWidth="1"/>
    <col min="1286" max="1286" width="0" style="1" hidden="1" customWidth="1"/>
    <col min="1287" max="1287" width="27.44140625" style="1" customWidth="1"/>
    <col min="1288" max="1288" width="16.44140625" style="1" bestFit="1" customWidth="1"/>
    <col min="1289" max="1289" width="15.33203125" style="1" bestFit="1" customWidth="1"/>
    <col min="1290" max="1296" width="13.33203125" style="1" customWidth="1"/>
    <col min="1297" max="1537" width="0" style="1" hidden="1"/>
    <col min="1538" max="1538" width="1.77734375" style="1" customWidth="1"/>
    <col min="1539" max="1539" width="74.109375" style="1" customWidth="1"/>
    <col min="1540" max="1540" width="4.33203125" style="1" customWidth="1"/>
    <col min="1541" max="1541" width="46" style="1" customWidth="1"/>
    <col min="1542" max="1542" width="0" style="1" hidden="1" customWidth="1"/>
    <col min="1543" max="1543" width="27.44140625" style="1" customWidth="1"/>
    <col min="1544" max="1544" width="16.44140625" style="1" bestFit="1" customWidth="1"/>
    <col min="1545" max="1545" width="15.33203125" style="1" bestFit="1" customWidth="1"/>
    <col min="1546" max="1552" width="13.33203125" style="1" customWidth="1"/>
    <col min="1553" max="1793" width="0" style="1" hidden="1"/>
    <col min="1794" max="1794" width="1.77734375" style="1" customWidth="1"/>
    <col min="1795" max="1795" width="74.109375" style="1" customWidth="1"/>
    <col min="1796" max="1796" width="4.33203125" style="1" customWidth="1"/>
    <col min="1797" max="1797" width="46" style="1" customWidth="1"/>
    <col min="1798" max="1798" width="0" style="1" hidden="1" customWidth="1"/>
    <col min="1799" max="1799" width="27.44140625" style="1" customWidth="1"/>
    <col min="1800" max="1800" width="16.44140625" style="1" bestFit="1" customWidth="1"/>
    <col min="1801" max="1801" width="15.33203125" style="1" bestFit="1" customWidth="1"/>
    <col min="1802" max="1808" width="13.33203125" style="1" customWidth="1"/>
    <col min="1809" max="2049" width="0" style="1" hidden="1"/>
    <col min="2050" max="2050" width="1.77734375" style="1" customWidth="1"/>
    <col min="2051" max="2051" width="74.109375" style="1" customWidth="1"/>
    <col min="2052" max="2052" width="4.33203125" style="1" customWidth="1"/>
    <col min="2053" max="2053" width="46" style="1" customWidth="1"/>
    <col min="2054" max="2054" width="0" style="1" hidden="1" customWidth="1"/>
    <col min="2055" max="2055" width="27.44140625" style="1" customWidth="1"/>
    <col min="2056" max="2056" width="16.44140625" style="1" bestFit="1" customWidth="1"/>
    <col min="2057" max="2057" width="15.33203125" style="1" bestFit="1" customWidth="1"/>
    <col min="2058" max="2064" width="13.33203125" style="1" customWidth="1"/>
    <col min="2065" max="2305" width="0" style="1" hidden="1"/>
    <col min="2306" max="2306" width="1.77734375" style="1" customWidth="1"/>
    <col min="2307" max="2307" width="74.109375" style="1" customWidth="1"/>
    <col min="2308" max="2308" width="4.33203125" style="1" customWidth="1"/>
    <col min="2309" max="2309" width="46" style="1" customWidth="1"/>
    <col min="2310" max="2310" width="0" style="1" hidden="1" customWidth="1"/>
    <col min="2311" max="2311" width="27.44140625" style="1" customWidth="1"/>
    <col min="2312" max="2312" width="16.44140625" style="1" bestFit="1" customWidth="1"/>
    <col min="2313" max="2313" width="15.33203125" style="1" bestFit="1" customWidth="1"/>
    <col min="2314" max="2320" width="13.33203125" style="1" customWidth="1"/>
    <col min="2321" max="2561" width="0" style="1" hidden="1"/>
    <col min="2562" max="2562" width="1.77734375" style="1" customWidth="1"/>
    <col min="2563" max="2563" width="74.109375" style="1" customWidth="1"/>
    <col min="2564" max="2564" width="4.33203125" style="1" customWidth="1"/>
    <col min="2565" max="2565" width="46" style="1" customWidth="1"/>
    <col min="2566" max="2566" width="0" style="1" hidden="1" customWidth="1"/>
    <col min="2567" max="2567" width="27.44140625" style="1" customWidth="1"/>
    <col min="2568" max="2568" width="16.44140625" style="1" bestFit="1" customWidth="1"/>
    <col min="2569" max="2569" width="15.33203125" style="1" bestFit="1" customWidth="1"/>
    <col min="2570" max="2576" width="13.33203125" style="1" customWidth="1"/>
    <col min="2577" max="2817" width="0" style="1" hidden="1"/>
    <col min="2818" max="2818" width="1.77734375" style="1" customWidth="1"/>
    <col min="2819" max="2819" width="74.109375" style="1" customWidth="1"/>
    <col min="2820" max="2820" width="4.33203125" style="1" customWidth="1"/>
    <col min="2821" max="2821" width="46" style="1" customWidth="1"/>
    <col min="2822" max="2822" width="0" style="1" hidden="1" customWidth="1"/>
    <col min="2823" max="2823" width="27.44140625" style="1" customWidth="1"/>
    <col min="2824" max="2824" width="16.44140625" style="1" bestFit="1" customWidth="1"/>
    <col min="2825" max="2825" width="15.33203125" style="1" bestFit="1" customWidth="1"/>
    <col min="2826" max="2832" width="13.33203125" style="1" customWidth="1"/>
    <col min="2833" max="3073" width="0" style="1" hidden="1"/>
    <col min="3074" max="3074" width="1.77734375" style="1" customWidth="1"/>
    <col min="3075" max="3075" width="74.109375" style="1" customWidth="1"/>
    <col min="3076" max="3076" width="4.33203125" style="1" customWidth="1"/>
    <col min="3077" max="3077" width="46" style="1" customWidth="1"/>
    <col min="3078" max="3078" width="0" style="1" hidden="1" customWidth="1"/>
    <col min="3079" max="3079" width="27.44140625" style="1" customWidth="1"/>
    <col min="3080" max="3080" width="16.44140625" style="1" bestFit="1" customWidth="1"/>
    <col min="3081" max="3081" width="15.33203125" style="1" bestFit="1" customWidth="1"/>
    <col min="3082" max="3088" width="13.33203125" style="1" customWidth="1"/>
    <col min="3089" max="3329" width="0" style="1" hidden="1"/>
    <col min="3330" max="3330" width="1.77734375" style="1" customWidth="1"/>
    <col min="3331" max="3331" width="74.109375" style="1" customWidth="1"/>
    <col min="3332" max="3332" width="4.33203125" style="1" customWidth="1"/>
    <col min="3333" max="3333" width="46" style="1" customWidth="1"/>
    <col min="3334" max="3334" width="0" style="1" hidden="1" customWidth="1"/>
    <col min="3335" max="3335" width="27.44140625" style="1" customWidth="1"/>
    <col min="3336" max="3336" width="16.44140625" style="1" bestFit="1" customWidth="1"/>
    <col min="3337" max="3337" width="15.33203125" style="1" bestFit="1" customWidth="1"/>
    <col min="3338" max="3344" width="13.33203125" style="1" customWidth="1"/>
    <col min="3345" max="3585" width="0" style="1" hidden="1"/>
    <col min="3586" max="3586" width="1.77734375" style="1" customWidth="1"/>
    <col min="3587" max="3587" width="74.109375" style="1" customWidth="1"/>
    <col min="3588" max="3588" width="4.33203125" style="1" customWidth="1"/>
    <col min="3589" max="3589" width="46" style="1" customWidth="1"/>
    <col min="3590" max="3590" width="0" style="1" hidden="1" customWidth="1"/>
    <col min="3591" max="3591" width="27.44140625" style="1" customWidth="1"/>
    <col min="3592" max="3592" width="16.44140625" style="1" bestFit="1" customWidth="1"/>
    <col min="3593" max="3593" width="15.33203125" style="1" bestFit="1" customWidth="1"/>
    <col min="3594" max="3600" width="13.33203125" style="1" customWidth="1"/>
    <col min="3601" max="3841" width="0" style="1" hidden="1"/>
    <col min="3842" max="3842" width="1.77734375" style="1" customWidth="1"/>
    <col min="3843" max="3843" width="74.109375" style="1" customWidth="1"/>
    <col min="3844" max="3844" width="4.33203125" style="1" customWidth="1"/>
    <col min="3845" max="3845" width="46" style="1" customWidth="1"/>
    <col min="3846" max="3846" width="0" style="1" hidden="1" customWidth="1"/>
    <col min="3847" max="3847" width="27.44140625" style="1" customWidth="1"/>
    <col min="3848" max="3848" width="16.44140625" style="1" bestFit="1" customWidth="1"/>
    <col min="3849" max="3849" width="15.33203125" style="1" bestFit="1" customWidth="1"/>
    <col min="3850" max="3856" width="13.33203125" style="1" customWidth="1"/>
    <col min="3857" max="4097" width="0" style="1" hidden="1"/>
    <col min="4098" max="4098" width="1.77734375" style="1" customWidth="1"/>
    <col min="4099" max="4099" width="74.109375" style="1" customWidth="1"/>
    <col min="4100" max="4100" width="4.33203125" style="1" customWidth="1"/>
    <col min="4101" max="4101" width="46" style="1" customWidth="1"/>
    <col min="4102" max="4102" width="0" style="1" hidden="1" customWidth="1"/>
    <col min="4103" max="4103" width="27.44140625" style="1" customWidth="1"/>
    <col min="4104" max="4104" width="16.44140625" style="1" bestFit="1" customWidth="1"/>
    <col min="4105" max="4105" width="15.33203125" style="1" bestFit="1" customWidth="1"/>
    <col min="4106" max="4112" width="13.33203125" style="1" customWidth="1"/>
    <col min="4113" max="4353" width="0" style="1" hidden="1"/>
    <col min="4354" max="4354" width="1.77734375" style="1" customWidth="1"/>
    <col min="4355" max="4355" width="74.109375" style="1" customWidth="1"/>
    <col min="4356" max="4356" width="4.33203125" style="1" customWidth="1"/>
    <col min="4357" max="4357" width="46" style="1" customWidth="1"/>
    <col min="4358" max="4358" width="0" style="1" hidden="1" customWidth="1"/>
    <col min="4359" max="4359" width="27.44140625" style="1" customWidth="1"/>
    <col min="4360" max="4360" width="16.44140625" style="1" bestFit="1" customWidth="1"/>
    <col min="4361" max="4361" width="15.33203125" style="1" bestFit="1" customWidth="1"/>
    <col min="4362" max="4368" width="13.33203125" style="1" customWidth="1"/>
    <col min="4369" max="4609" width="0" style="1" hidden="1"/>
    <col min="4610" max="4610" width="1.77734375" style="1" customWidth="1"/>
    <col min="4611" max="4611" width="74.109375" style="1" customWidth="1"/>
    <col min="4612" max="4612" width="4.33203125" style="1" customWidth="1"/>
    <col min="4613" max="4613" width="46" style="1" customWidth="1"/>
    <col min="4614" max="4614" width="0" style="1" hidden="1" customWidth="1"/>
    <col min="4615" max="4615" width="27.44140625" style="1" customWidth="1"/>
    <col min="4616" max="4616" width="16.44140625" style="1" bestFit="1" customWidth="1"/>
    <col min="4617" max="4617" width="15.33203125" style="1" bestFit="1" customWidth="1"/>
    <col min="4618" max="4624" width="13.33203125" style="1" customWidth="1"/>
    <col min="4625" max="4865" width="0" style="1" hidden="1"/>
    <col min="4866" max="4866" width="1.77734375" style="1" customWidth="1"/>
    <col min="4867" max="4867" width="74.109375" style="1" customWidth="1"/>
    <col min="4868" max="4868" width="4.33203125" style="1" customWidth="1"/>
    <col min="4869" max="4869" width="46" style="1" customWidth="1"/>
    <col min="4870" max="4870" width="0" style="1" hidden="1" customWidth="1"/>
    <col min="4871" max="4871" width="27.44140625" style="1" customWidth="1"/>
    <col min="4872" max="4872" width="16.44140625" style="1" bestFit="1" customWidth="1"/>
    <col min="4873" max="4873" width="15.33203125" style="1" bestFit="1" customWidth="1"/>
    <col min="4874" max="4880" width="13.33203125" style="1" customWidth="1"/>
    <col min="4881" max="5121" width="0" style="1" hidden="1"/>
    <col min="5122" max="5122" width="1.77734375" style="1" customWidth="1"/>
    <col min="5123" max="5123" width="74.109375" style="1" customWidth="1"/>
    <col min="5124" max="5124" width="4.33203125" style="1" customWidth="1"/>
    <col min="5125" max="5125" width="46" style="1" customWidth="1"/>
    <col min="5126" max="5126" width="0" style="1" hidden="1" customWidth="1"/>
    <col min="5127" max="5127" width="27.44140625" style="1" customWidth="1"/>
    <col min="5128" max="5128" width="16.44140625" style="1" bestFit="1" customWidth="1"/>
    <col min="5129" max="5129" width="15.33203125" style="1" bestFit="1" customWidth="1"/>
    <col min="5130" max="5136" width="13.33203125" style="1" customWidth="1"/>
    <col min="5137" max="5377" width="0" style="1" hidden="1"/>
    <col min="5378" max="5378" width="1.77734375" style="1" customWidth="1"/>
    <col min="5379" max="5379" width="74.109375" style="1" customWidth="1"/>
    <col min="5380" max="5380" width="4.33203125" style="1" customWidth="1"/>
    <col min="5381" max="5381" width="46" style="1" customWidth="1"/>
    <col min="5382" max="5382" width="0" style="1" hidden="1" customWidth="1"/>
    <col min="5383" max="5383" width="27.44140625" style="1" customWidth="1"/>
    <col min="5384" max="5384" width="16.44140625" style="1" bestFit="1" customWidth="1"/>
    <col min="5385" max="5385" width="15.33203125" style="1" bestFit="1" customWidth="1"/>
    <col min="5386" max="5392" width="13.33203125" style="1" customWidth="1"/>
    <col min="5393" max="5633" width="0" style="1" hidden="1"/>
    <col min="5634" max="5634" width="1.77734375" style="1" customWidth="1"/>
    <col min="5635" max="5635" width="74.109375" style="1" customWidth="1"/>
    <col min="5636" max="5636" width="4.33203125" style="1" customWidth="1"/>
    <col min="5637" max="5637" width="46" style="1" customWidth="1"/>
    <col min="5638" max="5638" width="0" style="1" hidden="1" customWidth="1"/>
    <col min="5639" max="5639" width="27.44140625" style="1" customWidth="1"/>
    <col min="5640" max="5640" width="16.44140625" style="1" bestFit="1" customWidth="1"/>
    <col min="5641" max="5641" width="15.33203125" style="1" bestFit="1" customWidth="1"/>
    <col min="5642" max="5648" width="13.33203125" style="1" customWidth="1"/>
    <col min="5649" max="5889" width="0" style="1" hidden="1"/>
    <col min="5890" max="5890" width="1.77734375" style="1" customWidth="1"/>
    <col min="5891" max="5891" width="74.109375" style="1" customWidth="1"/>
    <col min="5892" max="5892" width="4.33203125" style="1" customWidth="1"/>
    <col min="5893" max="5893" width="46" style="1" customWidth="1"/>
    <col min="5894" max="5894" width="0" style="1" hidden="1" customWidth="1"/>
    <col min="5895" max="5895" width="27.44140625" style="1" customWidth="1"/>
    <col min="5896" max="5896" width="16.44140625" style="1" bestFit="1" customWidth="1"/>
    <col min="5897" max="5897" width="15.33203125" style="1" bestFit="1" customWidth="1"/>
    <col min="5898" max="5904" width="13.33203125" style="1" customWidth="1"/>
    <col min="5905" max="6145" width="0" style="1" hidden="1"/>
    <col min="6146" max="6146" width="1.77734375" style="1" customWidth="1"/>
    <col min="6147" max="6147" width="74.109375" style="1" customWidth="1"/>
    <col min="6148" max="6148" width="4.33203125" style="1" customWidth="1"/>
    <col min="6149" max="6149" width="46" style="1" customWidth="1"/>
    <col min="6150" max="6150" width="0" style="1" hidden="1" customWidth="1"/>
    <col min="6151" max="6151" width="27.44140625" style="1" customWidth="1"/>
    <col min="6152" max="6152" width="16.44140625" style="1" bestFit="1" customWidth="1"/>
    <col min="6153" max="6153" width="15.33203125" style="1" bestFit="1" customWidth="1"/>
    <col min="6154" max="6160" width="13.33203125" style="1" customWidth="1"/>
    <col min="6161" max="6401" width="0" style="1" hidden="1"/>
    <col min="6402" max="6402" width="1.77734375" style="1" customWidth="1"/>
    <col min="6403" max="6403" width="74.109375" style="1" customWidth="1"/>
    <col min="6404" max="6404" width="4.33203125" style="1" customWidth="1"/>
    <col min="6405" max="6405" width="46" style="1" customWidth="1"/>
    <col min="6406" max="6406" width="0" style="1" hidden="1" customWidth="1"/>
    <col min="6407" max="6407" width="27.44140625" style="1" customWidth="1"/>
    <col min="6408" max="6408" width="16.44140625" style="1" bestFit="1" customWidth="1"/>
    <col min="6409" max="6409" width="15.33203125" style="1" bestFit="1" customWidth="1"/>
    <col min="6410" max="6416" width="13.33203125" style="1" customWidth="1"/>
    <col min="6417" max="6657" width="0" style="1" hidden="1"/>
    <col min="6658" max="6658" width="1.77734375" style="1" customWidth="1"/>
    <col min="6659" max="6659" width="74.109375" style="1" customWidth="1"/>
    <col min="6660" max="6660" width="4.33203125" style="1" customWidth="1"/>
    <col min="6661" max="6661" width="46" style="1" customWidth="1"/>
    <col min="6662" max="6662" width="0" style="1" hidden="1" customWidth="1"/>
    <col min="6663" max="6663" width="27.44140625" style="1" customWidth="1"/>
    <col min="6664" max="6664" width="16.44140625" style="1" bestFit="1" customWidth="1"/>
    <col min="6665" max="6665" width="15.33203125" style="1" bestFit="1" customWidth="1"/>
    <col min="6666" max="6672" width="13.33203125" style="1" customWidth="1"/>
    <col min="6673" max="6913" width="0" style="1" hidden="1"/>
    <col min="6914" max="6914" width="1.77734375" style="1" customWidth="1"/>
    <col min="6915" max="6915" width="74.109375" style="1" customWidth="1"/>
    <col min="6916" max="6916" width="4.33203125" style="1" customWidth="1"/>
    <col min="6917" max="6917" width="46" style="1" customWidth="1"/>
    <col min="6918" max="6918" width="0" style="1" hidden="1" customWidth="1"/>
    <col min="6919" max="6919" width="27.44140625" style="1" customWidth="1"/>
    <col min="6920" max="6920" width="16.44140625" style="1" bestFit="1" customWidth="1"/>
    <col min="6921" max="6921" width="15.33203125" style="1" bestFit="1" customWidth="1"/>
    <col min="6922" max="6928" width="13.33203125" style="1" customWidth="1"/>
    <col min="6929" max="7169" width="0" style="1" hidden="1"/>
    <col min="7170" max="7170" width="1.77734375" style="1" customWidth="1"/>
    <col min="7171" max="7171" width="74.109375" style="1" customWidth="1"/>
    <col min="7172" max="7172" width="4.33203125" style="1" customWidth="1"/>
    <col min="7173" max="7173" width="46" style="1" customWidth="1"/>
    <col min="7174" max="7174" width="0" style="1" hidden="1" customWidth="1"/>
    <col min="7175" max="7175" width="27.44140625" style="1" customWidth="1"/>
    <col min="7176" max="7176" width="16.44140625" style="1" bestFit="1" customWidth="1"/>
    <col min="7177" max="7177" width="15.33203125" style="1" bestFit="1" customWidth="1"/>
    <col min="7178" max="7184" width="13.33203125" style="1" customWidth="1"/>
    <col min="7185" max="7425" width="0" style="1" hidden="1"/>
    <col min="7426" max="7426" width="1.77734375" style="1" customWidth="1"/>
    <col min="7427" max="7427" width="74.109375" style="1" customWidth="1"/>
    <col min="7428" max="7428" width="4.33203125" style="1" customWidth="1"/>
    <col min="7429" max="7429" width="46" style="1" customWidth="1"/>
    <col min="7430" max="7430" width="0" style="1" hidden="1" customWidth="1"/>
    <col min="7431" max="7431" width="27.44140625" style="1" customWidth="1"/>
    <col min="7432" max="7432" width="16.44140625" style="1" bestFit="1" customWidth="1"/>
    <col min="7433" max="7433" width="15.33203125" style="1" bestFit="1" customWidth="1"/>
    <col min="7434" max="7440" width="13.33203125" style="1" customWidth="1"/>
    <col min="7441" max="7681" width="0" style="1" hidden="1"/>
    <col min="7682" max="7682" width="1.77734375" style="1" customWidth="1"/>
    <col min="7683" max="7683" width="74.109375" style="1" customWidth="1"/>
    <col min="7684" max="7684" width="4.33203125" style="1" customWidth="1"/>
    <col min="7685" max="7685" width="46" style="1" customWidth="1"/>
    <col min="7686" max="7686" width="0" style="1" hidden="1" customWidth="1"/>
    <col min="7687" max="7687" width="27.44140625" style="1" customWidth="1"/>
    <col min="7688" max="7688" width="16.44140625" style="1" bestFit="1" customWidth="1"/>
    <col min="7689" max="7689" width="15.33203125" style="1" bestFit="1" customWidth="1"/>
    <col min="7690" max="7696" width="13.33203125" style="1" customWidth="1"/>
    <col min="7697" max="7937" width="0" style="1" hidden="1"/>
    <col min="7938" max="7938" width="1.77734375" style="1" customWidth="1"/>
    <col min="7939" max="7939" width="74.109375" style="1" customWidth="1"/>
    <col min="7940" max="7940" width="4.33203125" style="1" customWidth="1"/>
    <col min="7941" max="7941" width="46" style="1" customWidth="1"/>
    <col min="7942" max="7942" width="0" style="1" hidden="1" customWidth="1"/>
    <col min="7943" max="7943" width="27.44140625" style="1" customWidth="1"/>
    <col min="7944" max="7944" width="16.44140625" style="1" bestFit="1" customWidth="1"/>
    <col min="7945" max="7945" width="15.33203125" style="1" bestFit="1" customWidth="1"/>
    <col min="7946" max="7952" width="13.33203125" style="1" customWidth="1"/>
    <col min="7953" max="8193" width="0" style="1" hidden="1"/>
    <col min="8194" max="8194" width="1.77734375" style="1" customWidth="1"/>
    <col min="8195" max="8195" width="74.109375" style="1" customWidth="1"/>
    <col min="8196" max="8196" width="4.33203125" style="1" customWidth="1"/>
    <col min="8197" max="8197" width="46" style="1" customWidth="1"/>
    <col min="8198" max="8198" width="0" style="1" hidden="1" customWidth="1"/>
    <col min="8199" max="8199" width="27.44140625" style="1" customWidth="1"/>
    <col min="8200" max="8200" width="16.44140625" style="1" bestFit="1" customWidth="1"/>
    <col min="8201" max="8201" width="15.33203125" style="1" bestFit="1" customWidth="1"/>
    <col min="8202" max="8208" width="13.33203125" style="1" customWidth="1"/>
    <col min="8209" max="8449" width="0" style="1" hidden="1"/>
    <col min="8450" max="8450" width="1.77734375" style="1" customWidth="1"/>
    <col min="8451" max="8451" width="74.109375" style="1" customWidth="1"/>
    <col min="8452" max="8452" width="4.33203125" style="1" customWidth="1"/>
    <col min="8453" max="8453" width="46" style="1" customWidth="1"/>
    <col min="8454" max="8454" width="0" style="1" hidden="1" customWidth="1"/>
    <col min="8455" max="8455" width="27.44140625" style="1" customWidth="1"/>
    <col min="8456" max="8456" width="16.44140625" style="1" bestFit="1" customWidth="1"/>
    <col min="8457" max="8457" width="15.33203125" style="1" bestFit="1" customWidth="1"/>
    <col min="8458" max="8464" width="13.33203125" style="1" customWidth="1"/>
    <col min="8465" max="8705" width="0" style="1" hidden="1"/>
    <col min="8706" max="8706" width="1.77734375" style="1" customWidth="1"/>
    <col min="8707" max="8707" width="74.109375" style="1" customWidth="1"/>
    <col min="8708" max="8708" width="4.33203125" style="1" customWidth="1"/>
    <col min="8709" max="8709" width="46" style="1" customWidth="1"/>
    <col min="8710" max="8710" width="0" style="1" hidden="1" customWidth="1"/>
    <col min="8711" max="8711" width="27.44140625" style="1" customWidth="1"/>
    <col min="8712" max="8712" width="16.44140625" style="1" bestFit="1" customWidth="1"/>
    <col min="8713" max="8713" width="15.33203125" style="1" bestFit="1" customWidth="1"/>
    <col min="8714" max="8720" width="13.33203125" style="1" customWidth="1"/>
    <col min="8721" max="8961" width="0" style="1" hidden="1"/>
    <col min="8962" max="8962" width="1.77734375" style="1" customWidth="1"/>
    <col min="8963" max="8963" width="74.109375" style="1" customWidth="1"/>
    <col min="8964" max="8964" width="4.33203125" style="1" customWidth="1"/>
    <col min="8965" max="8965" width="46" style="1" customWidth="1"/>
    <col min="8966" max="8966" width="0" style="1" hidden="1" customWidth="1"/>
    <col min="8967" max="8967" width="27.44140625" style="1" customWidth="1"/>
    <col min="8968" max="8968" width="16.44140625" style="1" bestFit="1" customWidth="1"/>
    <col min="8969" max="8969" width="15.33203125" style="1" bestFit="1" customWidth="1"/>
    <col min="8970" max="8976" width="13.33203125" style="1" customWidth="1"/>
    <col min="8977" max="9217" width="0" style="1" hidden="1"/>
    <col min="9218" max="9218" width="1.77734375" style="1" customWidth="1"/>
    <col min="9219" max="9219" width="74.109375" style="1" customWidth="1"/>
    <col min="9220" max="9220" width="4.33203125" style="1" customWidth="1"/>
    <col min="9221" max="9221" width="46" style="1" customWidth="1"/>
    <col min="9222" max="9222" width="0" style="1" hidden="1" customWidth="1"/>
    <col min="9223" max="9223" width="27.44140625" style="1" customWidth="1"/>
    <col min="9224" max="9224" width="16.44140625" style="1" bestFit="1" customWidth="1"/>
    <col min="9225" max="9225" width="15.33203125" style="1" bestFit="1" customWidth="1"/>
    <col min="9226" max="9232" width="13.33203125" style="1" customWidth="1"/>
    <col min="9233" max="9473" width="0" style="1" hidden="1"/>
    <col min="9474" max="9474" width="1.77734375" style="1" customWidth="1"/>
    <col min="9475" max="9475" width="74.109375" style="1" customWidth="1"/>
    <col min="9476" max="9476" width="4.33203125" style="1" customWidth="1"/>
    <col min="9477" max="9477" width="46" style="1" customWidth="1"/>
    <col min="9478" max="9478" width="0" style="1" hidden="1" customWidth="1"/>
    <col min="9479" max="9479" width="27.44140625" style="1" customWidth="1"/>
    <col min="9480" max="9480" width="16.44140625" style="1" bestFit="1" customWidth="1"/>
    <col min="9481" max="9481" width="15.33203125" style="1" bestFit="1" customWidth="1"/>
    <col min="9482" max="9488" width="13.33203125" style="1" customWidth="1"/>
    <col min="9489" max="9729" width="0" style="1" hidden="1"/>
    <col min="9730" max="9730" width="1.77734375" style="1" customWidth="1"/>
    <col min="9731" max="9731" width="74.109375" style="1" customWidth="1"/>
    <col min="9732" max="9732" width="4.33203125" style="1" customWidth="1"/>
    <col min="9733" max="9733" width="46" style="1" customWidth="1"/>
    <col min="9734" max="9734" width="0" style="1" hidden="1" customWidth="1"/>
    <col min="9735" max="9735" width="27.44140625" style="1" customWidth="1"/>
    <col min="9736" max="9736" width="16.44140625" style="1" bestFit="1" customWidth="1"/>
    <col min="9737" max="9737" width="15.33203125" style="1" bestFit="1" customWidth="1"/>
    <col min="9738" max="9744" width="13.33203125" style="1" customWidth="1"/>
    <col min="9745" max="9985" width="0" style="1" hidden="1"/>
    <col min="9986" max="9986" width="1.77734375" style="1" customWidth="1"/>
    <col min="9987" max="9987" width="74.109375" style="1" customWidth="1"/>
    <col min="9988" max="9988" width="4.33203125" style="1" customWidth="1"/>
    <col min="9989" max="9989" width="46" style="1" customWidth="1"/>
    <col min="9990" max="9990" width="0" style="1" hidden="1" customWidth="1"/>
    <col min="9991" max="9991" width="27.44140625" style="1" customWidth="1"/>
    <col min="9992" max="9992" width="16.44140625" style="1" bestFit="1" customWidth="1"/>
    <col min="9993" max="9993" width="15.33203125" style="1" bestFit="1" customWidth="1"/>
    <col min="9994" max="10000" width="13.33203125" style="1" customWidth="1"/>
    <col min="10001" max="10241" width="0" style="1" hidden="1"/>
    <col min="10242" max="10242" width="1.77734375" style="1" customWidth="1"/>
    <col min="10243" max="10243" width="74.109375" style="1" customWidth="1"/>
    <col min="10244" max="10244" width="4.33203125" style="1" customWidth="1"/>
    <col min="10245" max="10245" width="46" style="1" customWidth="1"/>
    <col min="10246" max="10246" width="0" style="1" hidden="1" customWidth="1"/>
    <col min="10247" max="10247" width="27.44140625" style="1" customWidth="1"/>
    <col min="10248" max="10248" width="16.44140625" style="1" bestFit="1" customWidth="1"/>
    <col min="10249" max="10249" width="15.33203125" style="1" bestFit="1" customWidth="1"/>
    <col min="10250" max="10256" width="13.33203125" style="1" customWidth="1"/>
    <col min="10257" max="10497" width="0" style="1" hidden="1"/>
    <col min="10498" max="10498" width="1.77734375" style="1" customWidth="1"/>
    <col min="10499" max="10499" width="74.109375" style="1" customWidth="1"/>
    <col min="10500" max="10500" width="4.33203125" style="1" customWidth="1"/>
    <col min="10501" max="10501" width="46" style="1" customWidth="1"/>
    <col min="10502" max="10502" width="0" style="1" hidden="1" customWidth="1"/>
    <col min="10503" max="10503" width="27.44140625" style="1" customWidth="1"/>
    <col min="10504" max="10504" width="16.44140625" style="1" bestFit="1" customWidth="1"/>
    <col min="10505" max="10505" width="15.33203125" style="1" bestFit="1" customWidth="1"/>
    <col min="10506" max="10512" width="13.33203125" style="1" customWidth="1"/>
    <col min="10513" max="10753" width="0" style="1" hidden="1"/>
    <col min="10754" max="10754" width="1.77734375" style="1" customWidth="1"/>
    <col min="10755" max="10755" width="74.109375" style="1" customWidth="1"/>
    <col min="10756" max="10756" width="4.33203125" style="1" customWidth="1"/>
    <col min="10757" max="10757" width="46" style="1" customWidth="1"/>
    <col min="10758" max="10758" width="0" style="1" hidden="1" customWidth="1"/>
    <col min="10759" max="10759" width="27.44140625" style="1" customWidth="1"/>
    <col min="10760" max="10760" width="16.44140625" style="1" bestFit="1" customWidth="1"/>
    <col min="10761" max="10761" width="15.33203125" style="1" bestFit="1" customWidth="1"/>
    <col min="10762" max="10768" width="13.33203125" style="1" customWidth="1"/>
    <col min="10769" max="11009" width="0" style="1" hidden="1"/>
    <col min="11010" max="11010" width="1.77734375" style="1" customWidth="1"/>
    <col min="11011" max="11011" width="74.109375" style="1" customWidth="1"/>
    <col min="11012" max="11012" width="4.33203125" style="1" customWidth="1"/>
    <col min="11013" max="11013" width="46" style="1" customWidth="1"/>
    <col min="11014" max="11014" width="0" style="1" hidden="1" customWidth="1"/>
    <col min="11015" max="11015" width="27.44140625" style="1" customWidth="1"/>
    <col min="11016" max="11016" width="16.44140625" style="1" bestFit="1" customWidth="1"/>
    <col min="11017" max="11017" width="15.33203125" style="1" bestFit="1" customWidth="1"/>
    <col min="11018" max="11024" width="13.33203125" style="1" customWidth="1"/>
    <col min="11025" max="11265" width="0" style="1" hidden="1"/>
    <col min="11266" max="11266" width="1.77734375" style="1" customWidth="1"/>
    <col min="11267" max="11267" width="74.109375" style="1" customWidth="1"/>
    <col min="11268" max="11268" width="4.33203125" style="1" customWidth="1"/>
    <col min="11269" max="11269" width="46" style="1" customWidth="1"/>
    <col min="11270" max="11270" width="0" style="1" hidden="1" customWidth="1"/>
    <col min="11271" max="11271" width="27.44140625" style="1" customWidth="1"/>
    <col min="11272" max="11272" width="16.44140625" style="1" bestFit="1" customWidth="1"/>
    <col min="11273" max="11273" width="15.33203125" style="1" bestFit="1" customWidth="1"/>
    <col min="11274" max="11280" width="13.33203125" style="1" customWidth="1"/>
    <col min="11281" max="11521" width="0" style="1" hidden="1"/>
    <col min="11522" max="11522" width="1.77734375" style="1" customWidth="1"/>
    <col min="11523" max="11523" width="74.109375" style="1" customWidth="1"/>
    <col min="11524" max="11524" width="4.33203125" style="1" customWidth="1"/>
    <col min="11525" max="11525" width="46" style="1" customWidth="1"/>
    <col min="11526" max="11526" width="0" style="1" hidden="1" customWidth="1"/>
    <col min="11527" max="11527" width="27.44140625" style="1" customWidth="1"/>
    <col min="11528" max="11528" width="16.44140625" style="1" bestFit="1" customWidth="1"/>
    <col min="11529" max="11529" width="15.33203125" style="1" bestFit="1" customWidth="1"/>
    <col min="11530" max="11536" width="13.33203125" style="1" customWidth="1"/>
    <col min="11537" max="11777" width="0" style="1" hidden="1"/>
    <col min="11778" max="11778" width="1.77734375" style="1" customWidth="1"/>
    <col min="11779" max="11779" width="74.109375" style="1" customWidth="1"/>
    <col min="11780" max="11780" width="4.33203125" style="1" customWidth="1"/>
    <col min="11781" max="11781" width="46" style="1" customWidth="1"/>
    <col min="11782" max="11782" width="0" style="1" hidden="1" customWidth="1"/>
    <col min="11783" max="11783" width="27.44140625" style="1" customWidth="1"/>
    <col min="11784" max="11784" width="16.44140625" style="1" bestFit="1" customWidth="1"/>
    <col min="11785" max="11785" width="15.33203125" style="1" bestFit="1" customWidth="1"/>
    <col min="11786" max="11792" width="13.33203125" style="1" customWidth="1"/>
    <col min="11793" max="12033" width="0" style="1" hidden="1"/>
    <col min="12034" max="12034" width="1.77734375" style="1" customWidth="1"/>
    <col min="12035" max="12035" width="74.109375" style="1" customWidth="1"/>
    <col min="12036" max="12036" width="4.33203125" style="1" customWidth="1"/>
    <col min="12037" max="12037" width="46" style="1" customWidth="1"/>
    <col min="12038" max="12038" width="0" style="1" hidden="1" customWidth="1"/>
    <col min="12039" max="12039" width="27.44140625" style="1" customWidth="1"/>
    <col min="12040" max="12040" width="16.44140625" style="1" bestFit="1" customWidth="1"/>
    <col min="12041" max="12041" width="15.33203125" style="1" bestFit="1" customWidth="1"/>
    <col min="12042" max="12048" width="13.33203125" style="1" customWidth="1"/>
    <col min="12049" max="12289" width="0" style="1" hidden="1"/>
    <col min="12290" max="12290" width="1.77734375" style="1" customWidth="1"/>
    <col min="12291" max="12291" width="74.109375" style="1" customWidth="1"/>
    <col min="12292" max="12292" width="4.33203125" style="1" customWidth="1"/>
    <col min="12293" max="12293" width="46" style="1" customWidth="1"/>
    <col min="12294" max="12294" width="0" style="1" hidden="1" customWidth="1"/>
    <col min="12295" max="12295" width="27.44140625" style="1" customWidth="1"/>
    <col min="12296" max="12296" width="16.44140625" style="1" bestFit="1" customWidth="1"/>
    <col min="12297" max="12297" width="15.33203125" style="1" bestFit="1" customWidth="1"/>
    <col min="12298" max="12304" width="13.33203125" style="1" customWidth="1"/>
    <col min="12305" max="12545" width="0" style="1" hidden="1"/>
    <col min="12546" max="12546" width="1.77734375" style="1" customWidth="1"/>
    <col min="12547" max="12547" width="74.109375" style="1" customWidth="1"/>
    <col min="12548" max="12548" width="4.33203125" style="1" customWidth="1"/>
    <col min="12549" max="12549" width="46" style="1" customWidth="1"/>
    <col min="12550" max="12550" width="0" style="1" hidden="1" customWidth="1"/>
    <col min="12551" max="12551" width="27.44140625" style="1" customWidth="1"/>
    <col min="12552" max="12552" width="16.44140625" style="1" bestFit="1" customWidth="1"/>
    <col min="12553" max="12553" width="15.33203125" style="1" bestFit="1" customWidth="1"/>
    <col min="12554" max="12560" width="13.33203125" style="1" customWidth="1"/>
    <col min="12561" max="12801" width="0" style="1" hidden="1"/>
    <col min="12802" max="12802" width="1.77734375" style="1" customWidth="1"/>
    <col min="12803" max="12803" width="74.109375" style="1" customWidth="1"/>
    <col min="12804" max="12804" width="4.33203125" style="1" customWidth="1"/>
    <col min="12805" max="12805" width="46" style="1" customWidth="1"/>
    <col min="12806" max="12806" width="0" style="1" hidden="1" customWidth="1"/>
    <col min="12807" max="12807" width="27.44140625" style="1" customWidth="1"/>
    <col min="12808" max="12808" width="16.44140625" style="1" bestFit="1" customWidth="1"/>
    <col min="12809" max="12809" width="15.33203125" style="1" bestFit="1" customWidth="1"/>
    <col min="12810" max="12816" width="13.33203125" style="1" customWidth="1"/>
    <col min="12817" max="13057" width="0" style="1" hidden="1"/>
    <col min="13058" max="13058" width="1.77734375" style="1" customWidth="1"/>
    <col min="13059" max="13059" width="74.109375" style="1" customWidth="1"/>
    <col min="13060" max="13060" width="4.33203125" style="1" customWidth="1"/>
    <col min="13061" max="13061" width="46" style="1" customWidth="1"/>
    <col min="13062" max="13062" width="0" style="1" hidden="1" customWidth="1"/>
    <col min="13063" max="13063" width="27.44140625" style="1" customWidth="1"/>
    <col min="13064" max="13064" width="16.44140625" style="1" bestFit="1" customWidth="1"/>
    <col min="13065" max="13065" width="15.33203125" style="1" bestFit="1" customWidth="1"/>
    <col min="13066" max="13072" width="13.33203125" style="1" customWidth="1"/>
    <col min="13073" max="13313" width="0" style="1" hidden="1"/>
    <col min="13314" max="13314" width="1.77734375" style="1" customWidth="1"/>
    <col min="13315" max="13315" width="74.109375" style="1" customWidth="1"/>
    <col min="13316" max="13316" width="4.33203125" style="1" customWidth="1"/>
    <col min="13317" max="13317" width="46" style="1" customWidth="1"/>
    <col min="13318" max="13318" width="0" style="1" hidden="1" customWidth="1"/>
    <col min="13319" max="13319" width="27.44140625" style="1" customWidth="1"/>
    <col min="13320" max="13320" width="16.44140625" style="1" bestFit="1" customWidth="1"/>
    <col min="13321" max="13321" width="15.33203125" style="1" bestFit="1" customWidth="1"/>
    <col min="13322" max="13328" width="13.33203125" style="1" customWidth="1"/>
    <col min="13329" max="13569" width="0" style="1" hidden="1"/>
    <col min="13570" max="13570" width="1.77734375" style="1" customWidth="1"/>
    <col min="13571" max="13571" width="74.109375" style="1" customWidth="1"/>
    <col min="13572" max="13572" width="4.33203125" style="1" customWidth="1"/>
    <col min="13573" max="13573" width="46" style="1" customWidth="1"/>
    <col min="13574" max="13574" width="0" style="1" hidden="1" customWidth="1"/>
    <col min="13575" max="13575" width="27.44140625" style="1" customWidth="1"/>
    <col min="13576" max="13576" width="16.44140625" style="1" bestFit="1" customWidth="1"/>
    <col min="13577" max="13577" width="15.33203125" style="1" bestFit="1" customWidth="1"/>
    <col min="13578" max="13584" width="13.33203125" style="1" customWidth="1"/>
    <col min="13585" max="13825" width="0" style="1" hidden="1"/>
    <col min="13826" max="13826" width="1.77734375" style="1" customWidth="1"/>
    <col min="13827" max="13827" width="74.109375" style="1" customWidth="1"/>
    <col min="13828" max="13828" width="4.33203125" style="1" customWidth="1"/>
    <col min="13829" max="13829" width="46" style="1" customWidth="1"/>
    <col min="13830" max="13830" width="0" style="1" hidden="1" customWidth="1"/>
    <col min="13831" max="13831" width="27.44140625" style="1" customWidth="1"/>
    <col min="13832" max="13832" width="16.44140625" style="1" bestFit="1" customWidth="1"/>
    <col min="13833" max="13833" width="15.33203125" style="1" bestFit="1" customWidth="1"/>
    <col min="13834" max="13840" width="13.33203125" style="1" customWidth="1"/>
    <col min="13841" max="14081" width="0" style="1" hidden="1"/>
    <col min="14082" max="14082" width="1.77734375" style="1" customWidth="1"/>
    <col min="14083" max="14083" width="74.109375" style="1" customWidth="1"/>
    <col min="14084" max="14084" width="4.33203125" style="1" customWidth="1"/>
    <col min="14085" max="14085" width="46" style="1" customWidth="1"/>
    <col min="14086" max="14086" width="0" style="1" hidden="1" customWidth="1"/>
    <col min="14087" max="14087" width="27.44140625" style="1" customWidth="1"/>
    <col min="14088" max="14088" width="16.44140625" style="1" bestFit="1" customWidth="1"/>
    <col min="14089" max="14089" width="15.33203125" style="1" bestFit="1" customWidth="1"/>
    <col min="14090" max="14096" width="13.33203125" style="1" customWidth="1"/>
    <col min="14097" max="14337" width="0" style="1" hidden="1"/>
    <col min="14338" max="14338" width="1.77734375" style="1" customWidth="1"/>
    <col min="14339" max="14339" width="74.109375" style="1" customWidth="1"/>
    <col min="14340" max="14340" width="4.33203125" style="1" customWidth="1"/>
    <col min="14341" max="14341" width="46" style="1" customWidth="1"/>
    <col min="14342" max="14342" width="0" style="1" hidden="1" customWidth="1"/>
    <col min="14343" max="14343" width="27.44140625" style="1" customWidth="1"/>
    <col min="14344" max="14344" width="16.44140625" style="1" bestFit="1" customWidth="1"/>
    <col min="14345" max="14345" width="15.33203125" style="1" bestFit="1" customWidth="1"/>
    <col min="14346" max="14352" width="13.33203125" style="1" customWidth="1"/>
    <col min="14353" max="14593" width="0" style="1" hidden="1"/>
    <col min="14594" max="14594" width="1.77734375" style="1" customWidth="1"/>
    <col min="14595" max="14595" width="74.109375" style="1" customWidth="1"/>
    <col min="14596" max="14596" width="4.33203125" style="1" customWidth="1"/>
    <col min="14597" max="14597" width="46" style="1" customWidth="1"/>
    <col min="14598" max="14598" width="0" style="1" hidden="1" customWidth="1"/>
    <col min="14599" max="14599" width="27.44140625" style="1" customWidth="1"/>
    <col min="14600" max="14600" width="16.44140625" style="1" bestFit="1" customWidth="1"/>
    <col min="14601" max="14601" width="15.33203125" style="1" bestFit="1" customWidth="1"/>
    <col min="14602" max="14608" width="13.33203125" style="1" customWidth="1"/>
    <col min="14609" max="14849" width="0" style="1" hidden="1"/>
    <col min="14850" max="14850" width="1.77734375" style="1" customWidth="1"/>
    <col min="14851" max="14851" width="74.109375" style="1" customWidth="1"/>
    <col min="14852" max="14852" width="4.33203125" style="1" customWidth="1"/>
    <col min="14853" max="14853" width="46" style="1" customWidth="1"/>
    <col min="14854" max="14854" width="0" style="1" hidden="1" customWidth="1"/>
    <col min="14855" max="14855" width="27.44140625" style="1" customWidth="1"/>
    <col min="14856" max="14856" width="16.44140625" style="1" bestFit="1" customWidth="1"/>
    <col min="14857" max="14857" width="15.33203125" style="1" bestFit="1" customWidth="1"/>
    <col min="14858" max="14864" width="13.33203125" style="1" customWidth="1"/>
    <col min="14865" max="15105" width="0" style="1" hidden="1"/>
    <col min="15106" max="15106" width="1.77734375" style="1" customWidth="1"/>
    <col min="15107" max="15107" width="74.109375" style="1" customWidth="1"/>
    <col min="15108" max="15108" width="4.33203125" style="1" customWidth="1"/>
    <col min="15109" max="15109" width="46" style="1" customWidth="1"/>
    <col min="15110" max="15110" width="0" style="1" hidden="1" customWidth="1"/>
    <col min="15111" max="15111" width="27.44140625" style="1" customWidth="1"/>
    <col min="15112" max="15112" width="16.44140625" style="1" bestFit="1" customWidth="1"/>
    <col min="15113" max="15113" width="15.33203125" style="1" bestFit="1" customWidth="1"/>
    <col min="15114" max="15120" width="13.33203125" style="1" customWidth="1"/>
    <col min="15121" max="15361" width="0" style="1" hidden="1"/>
    <col min="15362" max="15362" width="1.77734375" style="1" customWidth="1"/>
    <col min="15363" max="15363" width="74.109375" style="1" customWidth="1"/>
    <col min="15364" max="15364" width="4.33203125" style="1" customWidth="1"/>
    <col min="15365" max="15365" width="46" style="1" customWidth="1"/>
    <col min="15366" max="15366" width="0" style="1" hidden="1" customWidth="1"/>
    <col min="15367" max="15367" width="27.44140625" style="1" customWidth="1"/>
    <col min="15368" max="15368" width="16.44140625" style="1" bestFit="1" customWidth="1"/>
    <col min="15369" max="15369" width="15.33203125" style="1" bestFit="1" customWidth="1"/>
    <col min="15370" max="15376" width="13.33203125" style="1" customWidth="1"/>
    <col min="15377" max="15617" width="0" style="1" hidden="1"/>
    <col min="15618" max="15618" width="1.77734375" style="1" customWidth="1"/>
    <col min="15619" max="15619" width="74.109375" style="1" customWidth="1"/>
    <col min="15620" max="15620" width="4.33203125" style="1" customWidth="1"/>
    <col min="15621" max="15621" width="46" style="1" customWidth="1"/>
    <col min="15622" max="15622" width="0" style="1" hidden="1" customWidth="1"/>
    <col min="15623" max="15623" width="27.44140625" style="1" customWidth="1"/>
    <col min="15624" max="15624" width="16.44140625" style="1" bestFit="1" customWidth="1"/>
    <col min="15625" max="15625" width="15.33203125" style="1" bestFit="1" customWidth="1"/>
    <col min="15626" max="15632" width="13.33203125" style="1" customWidth="1"/>
    <col min="15633" max="15873" width="0" style="1" hidden="1"/>
    <col min="15874" max="15874" width="1.77734375" style="1" customWidth="1"/>
    <col min="15875" max="15875" width="74.109375" style="1" customWidth="1"/>
    <col min="15876" max="15876" width="4.33203125" style="1" customWidth="1"/>
    <col min="15877" max="15877" width="46" style="1" customWidth="1"/>
    <col min="15878" max="15878" width="0" style="1" hidden="1" customWidth="1"/>
    <col min="15879" max="15879" width="27.44140625" style="1" customWidth="1"/>
    <col min="15880" max="15880" width="16.44140625" style="1" bestFit="1" customWidth="1"/>
    <col min="15881" max="15881" width="15.33203125" style="1" bestFit="1" customWidth="1"/>
    <col min="15882" max="15888" width="13.33203125" style="1" customWidth="1"/>
    <col min="15889" max="16129" width="0" style="1" hidden="1"/>
    <col min="16130" max="16130" width="1.77734375" style="1" customWidth="1"/>
    <col min="16131" max="16131" width="74.109375" style="1" customWidth="1"/>
    <col min="16132" max="16132" width="4.33203125" style="1" customWidth="1"/>
    <col min="16133" max="16133" width="46" style="1" customWidth="1"/>
    <col min="16134" max="16134" width="0" style="1" hidden="1" customWidth="1"/>
    <col min="16135" max="16135" width="27.44140625" style="1" customWidth="1"/>
    <col min="16136" max="16136" width="16.44140625" style="1" bestFit="1" customWidth="1"/>
    <col min="16137" max="16137" width="15.33203125" style="1" bestFit="1" customWidth="1"/>
    <col min="16138" max="16144" width="13.33203125" style="1" customWidth="1"/>
    <col min="16145" max="16384" width="0" style="1" hidden="1"/>
  </cols>
  <sheetData>
    <row r="1" spans="2:9" ht="5.25" customHeight="1" x14ac:dyDescent="0.2"/>
    <row r="2" spans="2:9" ht="23.5" x14ac:dyDescent="0.55000000000000004">
      <c r="B2" s="7"/>
      <c r="C2" s="7"/>
    </row>
    <row r="3" spans="2:9" ht="23.5" x14ac:dyDescent="0.55000000000000004">
      <c r="B3" s="7"/>
      <c r="C3" s="7"/>
    </row>
    <row r="4" spans="2:9" ht="20.25" customHeight="1" x14ac:dyDescent="0.55000000000000004">
      <c r="B4" s="7"/>
      <c r="C4" s="7"/>
    </row>
    <row r="5" spans="2:9" ht="36.5" customHeight="1" x14ac:dyDescent="0.25">
      <c r="B5" s="55"/>
      <c r="D5" s="105"/>
      <c r="E5" s="254" t="s">
        <v>46</v>
      </c>
    </row>
    <row r="6" spans="2:9" ht="14.5" x14ac:dyDescent="0.35">
      <c r="B6" s="139" t="s">
        <v>9</v>
      </c>
      <c r="C6" s="139"/>
      <c r="E6" s="265" t="s">
        <v>172</v>
      </c>
      <c r="F6" s="265"/>
      <c r="G6" s="41"/>
    </row>
    <row r="7" spans="2:9" ht="15.75" customHeight="1" x14ac:dyDescent="0.3">
      <c r="B7" s="120"/>
      <c r="C7" s="120"/>
    </row>
    <row r="8" spans="2:9" ht="14.25" customHeight="1" x14ac:dyDescent="0.3">
      <c r="B8" s="280" t="s">
        <v>19</v>
      </c>
      <c r="C8" s="288"/>
      <c r="D8" s="112" t="s">
        <v>61</v>
      </c>
      <c r="G8" s="287"/>
    </row>
    <row r="9" spans="2:9" ht="14.25" customHeight="1" x14ac:dyDescent="0.3">
      <c r="B9" s="280" t="s">
        <v>20</v>
      </c>
      <c r="C9" s="288"/>
      <c r="D9" s="113">
        <v>2024</v>
      </c>
      <c r="G9" s="287"/>
    </row>
    <row r="10" spans="2:9" ht="12.75" customHeight="1" x14ac:dyDescent="0.3">
      <c r="B10" s="289" t="s">
        <v>47</v>
      </c>
      <c r="C10" s="290"/>
      <c r="D10" s="114">
        <v>47065</v>
      </c>
      <c r="G10" s="287"/>
    </row>
    <row r="11" spans="2:9" ht="12.5" x14ac:dyDescent="0.25">
      <c r="B11" s="121"/>
      <c r="C11" s="121"/>
      <c r="D11" s="12"/>
      <c r="G11" s="47"/>
    </row>
    <row r="12" spans="2:9" ht="15.75" customHeight="1" x14ac:dyDescent="0.3">
      <c r="B12" s="120"/>
      <c r="C12" s="120"/>
      <c r="G12" s="46"/>
    </row>
    <row r="13" spans="2:9" ht="13" x14ac:dyDescent="0.3">
      <c r="B13" s="280" t="s">
        <v>60</v>
      </c>
      <c r="C13" s="288"/>
      <c r="D13" s="125"/>
      <c r="E13" s="199"/>
      <c r="F13" s="199"/>
      <c r="G13" s="46"/>
    </row>
    <row r="14" spans="2:9" ht="14.5" x14ac:dyDescent="0.35">
      <c r="B14" s="280" t="s">
        <v>10</v>
      </c>
      <c r="C14" s="288"/>
      <c r="D14" s="126">
        <v>7700548</v>
      </c>
      <c r="E14" s="200"/>
      <c r="F14" s="200"/>
      <c r="G14" s="46"/>
      <c r="I14" s="2"/>
    </row>
    <row r="15" spans="2:9" ht="14.5" x14ac:dyDescent="0.35">
      <c r="B15" s="67" t="s">
        <v>14</v>
      </c>
      <c r="C15" s="69"/>
      <c r="D15" s="126">
        <v>1</v>
      </c>
      <c r="E15" s="200"/>
      <c r="F15" s="200"/>
      <c r="G15" s="46"/>
      <c r="H15" s="3"/>
      <c r="I15" s="2"/>
    </row>
    <row r="16" spans="2:9" ht="14.5" x14ac:dyDescent="0.35">
      <c r="B16" s="280" t="s">
        <v>52</v>
      </c>
      <c r="C16" s="288"/>
      <c r="D16" s="127" t="s">
        <v>137</v>
      </c>
      <c r="E16" s="200"/>
      <c r="F16" s="200"/>
      <c r="G16" s="46"/>
    </row>
    <row r="17" spans="2:10" ht="14.5" x14ac:dyDescent="0.35">
      <c r="B17" s="280" t="s">
        <v>11</v>
      </c>
      <c r="C17" s="288"/>
      <c r="D17" s="127" t="s">
        <v>138</v>
      </c>
      <c r="E17" s="200"/>
      <c r="F17" s="200"/>
      <c r="G17" s="46"/>
    </row>
    <row r="18" spans="2:10" ht="14.5" x14ac:dyDescent="0.35">
      <c r="B18" s="280" t="s">
        <v>12</v>
      </c>
      <c r="C18" s="288"/>
      <c r="D18" s="127" t="s">
        <v>139</v>
      </c>
      <c r="E18" s="200"/>
      <c r="F18" s="200"/>
      <c r="G18" s="46"/>
    </row>
    <row r="19" spans="2:10" ht="14.5" x14ac:dyDescent="0.35">
      <c r="B19" s="280" t="s">
        <v>13</v>
      </c>
      <c r="C19" s="288"/>
      <c r="D19" s="127" t="s">
        <v>140</v>
      </c>
      <c r="E19" s="200"/>
      <c r="F19" s="200"/>
      <c r="G19" s="46"/>
    </row>
    <row r="20" spans="2:10" ht="14.5" x14ac:dyDescent="0.35">
      <c r="B20" s="67" t="s">
        <v>50</v>
      </c>
      <c r="C20" s="69"/>
      <c r="D20" s="126"/>
      <c r="E20" s="200"/>
      <c r="F20" s="200"/>
      <c r="G20" s="46"/>
    </row>
    <row r="21" spans="2:10" ht="13" hidden="1" x14ac:dyDescent="0.3">
      <c r="B21" s="122" t="s">
        <v>14</v>
      </c>
      <c r="C21" s="122"/>
      <c r="D21" s="8">
        <f>MOD((VALUE(MID(TEXT(D14,"000000000000000"),15,1))*3+VALUE(MID(TEXT(D14,"000000000000000"),14,1))*7+VALUE(MID(TEXT(D14,"000000000000000"),13,1))*13+VALUE(MID(TEXT(D14,"000000000000000"),12,1))*17+VALUE(MID(TEXT(D14,"000000000000000"),11,1))*19+VALUE(MID(TEXT(D14,"000000000000000"),10,1))*23+VALUE(MID(TEXT(D14,"000000000000000"),9,1))*29+VALUE(MID(TEXT(D14,"000000000000000"),8,1))*37+VALUE(MID(TEXT(D14,"000000000000000"),7,1))*41+VALUE(MID(TEXT(D14,"000000000000000"),6,1))*43+VALUE(MID(TEXT(D14,"000000000000000"),5,1))*47+VALUE(MID(TEXT(D14,"000000000000000"),4,1))*53+VALUE(MID(TEXT(D14,"000000000000000"),3,1))*59+VALUE(MID(TEXT(D14,"000000000000000"),2,1))*67+VALUE(MID(TEXT(D14,"000000000000000"),1,1))*71),11)</f>
        <v>8</v>
      </c>
      <c r="E21" s="201"/>
      <c r="F21" s="201"/>
      <c r="G21" s="46"/>
    </row>
    <row r="22" spans="2:10" ht="13" hidden="1" x14ac:dyDescent="0.3">
      <c r="B22" s="122" t="s">
        <v>14</v>
      </c>
      <c r="C22" s="122"/>
      <c r="D22" s="8">
        <f>IF(D21=0,0,IF(D21=1,1,11-D21))</f>
        <v>3</v>
      </c>
      <c r="E22" s="202"/>
      <c r="F22" s="202"/>
      <c r="G22" s="46"/>
    </row>
    <row r="23" spans="2:10" ht="14.5" x14ac:dyDescent="0.35">
      <c r="B23" s="289" t="s">
        <v>15</v>
      </c>
      <c r="C23" s="290"/>
      <c r="D23" s="127">
        <v>32</v>
      </c>
      <c r="E23" s="203"/>
      <c r="F23" s="203"/>
      <c r="G23" s="46"/>
    </row>
    <row r="24" spans="2:10" ht="12.5" x14ac:dyDescent="0.25">
      <c r="B24" s="117"/>
      <c r="C24" s="117"/>
      <c r="G24" s="46"/>
    </row>
    <row r="25" spans="2:10" ht="12.5" x14ac:dyDescent="0.25">
      <c r="B25" s="117"/>
      <c r="C25" s="117"/>
    </row>
    <row r="26" spans="2:10" ht="13" hidden="1" x14ac:dyDescent="0.3">
      <c r="B26" s="138" t="s">
        <v>16</v>
      </c>
      <c r="C26" s="138"/>
    </row>
    <row r="27" spans="2:10" ht="8.25" hidden="1" customHeight="1" x14ac:dyDescent="0.25">
      <c r="B27" s="117"/>
      <c r="C27" s="117"/>
    </row>
    <row r="28" spans="2:10" ht="13" hidden="1" x14ac:dyDescent="0.3">
      <c r="B28" s="282" t="s">
        <v>17</v>
      </c>
      <c r="C28" s="283"/>
      <c r="D28" s="130" t="s">
        <v>18</v>
      </c>
      <c r="H28" s="46"/>
      <c r="I28" s="46"/>
    </row>
    <row r="29" spans="2:10" ht="12.5" hidden="1" x14ac:dyDescent="0.25">
      <c r="B29" s="113" t="s">
        <v>21</v>
      </c>
      <c r="C29" s="233">
        <f>+D9</f>
        <v>2024</v>
      </c>
      <c r="D29" s="128">
        <f>Anexos!C213</f>
        <v>0</v>
      </c>
      <c r="I29" s="56"/>
    </row>
    <row r="30" spans="2:10" ht="12.5" hidden="1" x14ac:dyDescent="0.25">
      <c r="B30" s="113" t="s">
        <v>22</v>
      </c>
      <c r="C30" s="233">
        <f>+D9</f>
        <v>2024</v>
      </c>
      <c r="D30" s="128">
        <f>Anexos!C418</f>
        <v>0</v>
      </c>
      <c r="H30" s="54"/>
      <c r="I30" s="54"/>
      <c r="J30" s="54"/>
    </row>
    <row r="31" spans="2:10" ht="13.5" hidden="1" customHeight="1" x14ac:dyDescent="0.3">
      <c r="B31" s="123" t="s">
        <v>23</v>
      </c>
      <c r="C31" s="233">
        <f>+D9</f>
        <v>2024</v>
      </c>
      <c r="D31" s="128">
        <f>IF(D30&lt;0,D29+D30,D29-D30)</f>
        <v>0</v>
      </c>
      <c r="H31" s="47"/>
      <c r="I31" s="60"/>
      <c r="J31" s="42"/>
    </row>
    <row r="32" spans="2:10" ht="12.5" hidden="1" x14ac:dyDescent="0.25">
      <c r="B32" s="124"/>
      <c r="C32" s="124"/>
      <c r="D32" s="245"/>
      <c r="G32" s="246"/>
    </row>
    <row r="33" spans="2:10" ht="12.5" hidden="1" x14ac:dyDescent="0.25">
      <c r="B33" s="253"/>
      <c r="C33" s="233"/>
      <c r="D33" s="262"/>
      <c r="E33" s="9"/>
      <c r="F33" s="9"/>
      <c r="G33" s="124"/>
    </row>
    <row r="34" spans="2:10" ht="12.5" hidden="1" x14ac:dyDescent="0.25">
      <c r="B34" s="253"/>
      <c r="C34" s="233"/>
      <c r="D34" s="262"/>
      <c r="E34" s="9"/>
      <c r="F34" s="9"/>
      <c r="G34" s="124"/>
    </row>
    <row r="35" spans="2:10" ht="12.5" hidden="1" x14ac:dyDescent="0.25">
      <c r="B35" s="124"/>
      <c r="C35" s="124"/>
      <c r="D35" s="131"/>
      <c r="G35" s="124"/>
    </row>
    <row r="36" spans="2:10" ht="12.5" hidden="1" x14ac:dyDescent="0.25">
      <c r="B36" s="124"/>
      <c r="C36" s="124"/>
      <c r="D36" s="131"/>
      <c r="G36" s="124"/>
    </row>
    <row r="37" spans="2:10" ht="13" hidden="1" x14ac:dyDescent="0.3">
      <c r="B37" s="119" t="s">
        <v>116</v>
      </c>
      <c r="C37" s="119"/>
      <c r="D37" s="131"/>
      <c r="E37" s="131"/>
      <c r="F37" s="131"/>
      <c r="G37" s="124"/>
    </row>
    <row r="38" spans="2:10" ht="6" hidden="1" customHeight="1" x14ac:dyDescent="0.25">
      <c r="B38" s="124"/>
      <c r="C38" s="124"/>
      <c r="D38" s="131"/>
      <c r="E38" s="131"/>
      <c r="F38" s="131"/>
      <c r="G38" s="124"/>
      <c r="H38" s="3"/>
    </row>
    <row r="39" spans="2:10" ht="30" hidden="1" customHeight="1" x14ac:dyDescent="0.2">
      <c r="B39" s="276" t="s">
        <v>111</v>
      </c>
      <c r="C39" s="277"/>
      <c r="D39" s="129">
        <f>IF(C41&lt;C40,C41,C40)</f>
        <v>0</v>
      </c>
      <c r="H39" s="61" t="str">
        <f>IF(D39&gt;D29,"El valor digitado no puede ser mayor al total de patrimonio bruto","")</f>
        <v/>
      </c>
      <c r="J39" s="2"/>
    </row>
    <row r="40" spans="2:10" ht="12.5" hidden="1" x14ac:dyDescent="0.25">
      <c r="B40" s="242"/>
      <c r="C40" s="227">
        <f>12000*D10</f>
        <v>564780000</v>
      </c>
      <c r="D40" s="131"/>
      <c r="E40" s="131"/>
      <c r="F40" s="131"/>
      <c r="G40" s="131"/>
    </row>
    <row r="41" spans="2:10" ht="12.5" hidden="1" x14ac:dyDescent="0.25">
      <c r="B41" s="242"/>
      <c r="C41" s="228">
        <f>IF(C42&lt;0,0,C42)</f>
        <v>0</v>
      </c>
      <c r="D41" s="131"/>
      <c r="E41" s="131"/>
      <c r="F41" s="131"/>
      <c r="G41" s="131"/>
    </row>
    <row r="42" spans="2:10" ht="12.5" hidden="1" x14ac:dyDescent="0.25">
      <c r="B42" s="242"/>
      <c r="C42" s="229">
        <f>IF(D29=0,0,Anexos!C15*(D31/D29))</f>
        <v>0</v>
      </c>
      <c r="D42" s="131"/>
      <c r="E42" s="131"/>
      <c r="F42" s="131"/>
      <c r="G42" s="131"/>
    </row>
    <row r="43" spans="2:10" ht="12.5" hidden="1" x14ac:dyDescent="0.25">
      <c r="B43" s="243"/>
      <c r="C43" s="244"/>
      <c r="D43" s="131"/>
      <c r="E43" s="131"/>
      <c r="F43" s="131"/>
      <c r="G43" s="131"/>
    </row>
    <row r="44" spans="2:10" ht="25.5" hidden="1" customHeight="1" x14ac:dyDescent="0.25">
      <c r="B44" s="276" t="s">
        <v>134</v>
      </c>
      <c r="C44" s="277"/>
      <c r="D44" s="129">
        <f>+Anexos!C436</f>
        <v>0</v>
      </c>
      <c r="E44" s="131"/>
      <c r="F44" s="131"/>
      <c r="G44" s="131"/>
    </row>
    <row r="45" spans="2:10" ht="13.5" hidden="1" customHeight="1" x14ac:dyDescent="0.25">
      <c r="B45" s="118"/>
      <c r="C45" s="118"/>
      <c r="D45" s="131"/>
      <c r="E45" s="131"/>
      <c r="F45" s="131"/>
      <c r="G45" s="131"/>
    </row>
    <row r="46" spans="2:10" ht="14.5" hidden="1" x14ac:dyDescent="0.35">
      <c r="B46" s="284" t="s">
        <v>24</v>
      </c>
      <c r="C46" s="285"/>
      <c r="D46" s="210">
        <f>+D31+D33-D34-D39-D44</f>
        <v>0</v>
      </c>
      <c r="E46" s="131"/>
      <c r="F46" s="131"/>
      <c r="H46" s="42"/>
      <c r="I46" s="43"/>
      <c r="J46" s="42"/>
    </row>
    <row r="47" spans="2:10" ht="14.5" hidden="1" x14ac:dyDescent="0.35">
      <c r="B47" s="280" t="s">
        <v>63</v>
      </c>
      <c r="C47" s="281"/>
      <c r="D47" s="210">
        <f>+Tablas!H29</f>
        <v>0</v>
      </c>
      <c r="E47" s="131"/>
      <c r="F47" s="131"/>
      <c r="H47" s="44"/>
      <c r="I47" s="42"/>
      <c r="J47" s="42"/>
    </row>
    <row r="48" spans="2:10" ht="7" hidden="1" customHeight="1" x14ac:dyDescent="0.35">
      <c r="B48" s="286"/>
      <c r="C48" s="286"/>
      <c r="D48" s="205"/>
      <c r="E48" s="206"/>
      <c r="F48" s="206"/>
      <c r="H48" s="207"/>
      <c r="I48" s="42"/>
      <c r="J48" s="42"/>
    </row>
    <row r="49" spans="2:10" ht="13" hidden="1" x14ac:dyDescent="0.3">
      <c r="B49" s="278" t="s">
        <v>135</v>
      </c>
      <c r="C49" s="279"/>
      <c r="D49" s="226">
        <f>+Anexos!C450</f>
        <v>0</v>
      </c>
      <c r="E49" s="206"/>
      <c r="F49" s="206"/>
      <c r="G49" s="124"/>
      <c r="H49" s="42"/>
      <c r="I49" s="42"/>
      <c r="J49" s="42"/>
    </row>
    <row r="50" spans="2:10" ht="8.5" hidden="1" customHeight="1" x14ac:dyDescent="0.35">
      <c r="B50" s="204"/>
      <c r="C50" s="204"/>
      <c r="D50" s="209"/>
      <c r="E50" s="208"/>
      <c r="F50" s="208"/>
      <c r="G50" s="124"/>
      <c r="H50" s="42"/>
      <c r="I50" s="42"/>
      <c r="J50" s="42"/>
    </row>
    <row r="51" spans="2:10" ht="13" hidden="1" x14ac:dyDescent="0.3">
      <c r="B51" s="280" t="s">
        <v>136</v>
      </c>
      <c r="C51" s="281"/>
      <c r="D51" s="210">
        <f>+D47-D49</f>
        <v>0</v>
      </c>
      <c r="E51" s="208"/>
      <c r="F51" s="208"/>
      <c r="G51" s="124"/>
      <c r="H51" s="42"/>
      <c r="I51" s="42"/>
      <c r="J51" s="42"/>
    </row>
    <row r="52" spans="2:10" ht="14.5" hidden="1" x14ac:dyDescent="0.35">
      <c r="B52" s="204"/>
      <c r="C52" s="204"/>
      <c r="D52" s="209"/>
      <c r="E52" s="208"/>
      <c r="F52" s="208"/>
      <c r="G52" s="124"/>
      <c r="H52" s="42"/>
      <c r="I52" s="42"/>
      <c r="J52" s="42"/>
    </row>
    <row r="53" spans="2:10" ht="12.5" x14ac:dyDescent="0.25">
      <c r="D53" s="134"/>
      <c r="E53" s="134"/>
      <c r="F53" s="134"/>
      <c r="G53" s="135"/>
      <c r="H53" s="45"/>
      <c r="I53" s="45"/>
      <c r="J53" s="45"/>
    </row>
    <row r="54" spans="2:10" ht="12.5" x14ac:dyDescent="0.25">
      <c r="B54" s="59" t="s">
        <v>45</v>
      </c>
      <c r="D54" s="134"/>
      <c r="E54" s="134"/>
      <c r="F54" s="134"/>
      <c r="G54" s="136"/>
      <c r="H54" s="45"/>
      <c r="I54" s="45"/>
      <c r="J54" s="45"/>
    </row>
    <row r="55" spans="2:10" ht="12.5" x14ac:dyDescent="0.25">
      <c r="B55" s="13" t="s">
        <v>171</v>
      </c>
      <c r="D55" s="134"/>
      <c r="E55" s="134"/>
      <c r="F55" s="134"/>
      <c r="G55" s="136"/>
      <c r="H55" s="45"/>
      <c r="I55" s="45"/>
      <c r="J55" s="45"/>
    </row>
    <row r="56" spans="2:10" ht="12.5" x14ac:dyDescent="0.25">
      <c r="B56" s="190"/>
      <c r="D56" s="134"/>
      <c r="E56" s="134"/>
      <c r="F56" s="134"/>
      <c r="G56" s="136"/>
      <c r="H56" s="45"/>
      <c r="I56" s="45"/>
      <c r="J56" s="45"/>
    </row>
    <row r="57" spans="2:10" ht="12.5" hidden="1" x14ac:dyDescent="0.25">
      <c r="D57" s="134"/>
      <c r="E57" s="134"/>
      <c r="F57" s="134"/>
      <c r="G57" s="136"/>
      <c r="H57" s="38"/>
      <c r="I57" s="38"/>
      <c r="J57" s="38"/>
    </row>
    <row r="58" spans="2:10" ht="12.5" hidden="1" x14ac:dyDescent="0.25">
      <c r="D58" s="134"/>
      <c r="E58" s="134"/>
      <c r="F58" s="134"/>
      <c r="G58" s="136"/>
      <c r="H58" s="38"/>
      <c r="I58" s="38"/>
      <c r="J58" s="38"/>
    </row>
    <row r="59" spans="2:10" ht="12.5" hidden="1" x14ac:dyDescent="0.25">
      <c r="D59" s="134"/>
      <c r="E59" s="134"/>
      <c r="F59" s="134"/>
      <c r="G59" s="136"/>
      <c r="H59" s="38"/>
      <c r="I59" s="38"/>
      <c r="J59" s="38"/>
    </row>
    <row r="60" spans="2:10" ht="12.5" hidden="1" x14ac:dyDescent="0.25">
      <c r="D60" s="134"/>
      <c r="E60" s="134"/>
      <c r="F60" s="134"/>
      <c r="G60" s="136"/>
      <c r="H60" s="38"/>
      <c r="I60" s="38"/>
      <c r="J60" s="38"/>
    </row>
    <row r="61" spans="2:10" ht="12.5" hidden="1" x14ac:dyDescent="0.25">
      <c r="D61" s="132"/>
      <c r="E61" s="132"/>
      <c r="F61" s="132"/>
      <c r="G61" s="124"/>
      <c r="H61" s="38"/>
      <c r="I61" s="38"/>
      <c r="J61" s="38"/>
    </row>
    <row r="62" spans="2:10" ht="12.5" hidden="1" x14ac:dyDescent="0.25">
      <c r="D62" s="132"/>
      <c r="E62" s="132"/>
      <c r="F62" s="132"/>
      <c r="G62" s="124"/>
    </row>
    <row r="63" spans="2:10" ht="12.5" hidden="1" x14ac:dyDescent="0.25">
      <c r="D63" s="132"/>
      <c r="E63" s="132"/>
      <c r="F63" s="132"/>
      <c r="G63" s="124"/>
    </row>
    <row r="64" spans="2:10" ht="12.5" hidden="1" x14ac:dyDescent="0.25">
      <c r="D64" s="132"/>
      <c r="E64" s="132"/>
      <c r="F64" s="132"/>
      <c r="G64" s="124"/>
    </row>
    <row r="65" spans="2:7" ht="12.5" hidden="1" x14ac:dyDescent="0.25">
      <c r="D65" s="132"/>
      <c r="E65" s="132"/>
      <c r="F65" s="132"/>
      <c r="G65" s="124"/>
    </row>
    <row r="66" spans="2:7" ht="12.5" hidden="1" x14ac:dyDescent="0.25">
      <c r="D66" s="132"/>
      <c r="E66" s="132"/>
      <c r="F66" s="132"/>
      <c r="G66" s="124"/>
    </row>
    <row r="67" spans="2:7" ht="12.5" hidden="1" x14ac:dyDescent="0.25">
      <c r="D67" s="132"/>
      <c r="E67" s="132"/>
      <c r="F67" s="132"/>
      <c r="G67" s="124"/>
    </row>
    <row r="68" spans="2:7" ht="12.5" hidden="1" x14ac:dyDescent="0.25">
      <c r="D68" s="132"/>
      <c r="E68" s="132"/>
      <c r="F68" s="132"/>
      <c r="G68" s="124"/>
    </row>
    <row r="69" spans="2:7" ht="12.5" hidden="1" x14ac:dyDescent="0.25">
      <c r="D69" s="132"/>
      <c r="E69" s="132"/>
      <c r="F69" s="132"/>
      <c r="G69" s="124"/>
    </row>
    <row r="70" spans="2:7" s="9" customFormat="1" ht="12.5" hidden="1" x14ac:dyDescent="0.25">
      <c r="B70" s="10" t="s">
        <v>7</v>
      </c>
      <c r="D70" s="133"/>
      <c r="E70" s="132"/>
      <c r="F70" s="132"/>
      <c r="G70" s="137"/>
    </row>
    <row r="71" spans="2:7" s="9" customFormat="1" ht="12.5" hidden="1" x14ac:dyDescent="0.25">
      <c r="B71" s="10" t="s">
        <v>8</v>
      </c>
      <c r="D71" s="133"/>
      <c r="E71" s="132"/>
      <c r="F71" s="132"/>
      <c r="G71" s="137"/>
    </row>
    <row r="72" spans="2:7" s="9" customFormat="1" ht="12.5" hidden="1" x14ac:dyDescent="0.25">
      <c r="B72" s="10"/>
      <c r="D72" s="133"/>
      <c r="E72" s="132"/>
      <c r="F72" s="132"/>
      <c r="G72" s="137"/>
    </row>
    <row r="73" spans="2:7" s="9" customFormat="1" ht="12.5" hidden="1" x14ac:dyDescent="0.25">
      <c r="B73" s="11">
        <v>2015</v>
      </c>
      <c r="D73" s="133"/>
      <c r="E73" s="132"/>
      <c r="F73" s="132"/>
      <c r="G73" s="137"/>
    </row>
    <row r="74" spans="2:7" s="9" customFormat="1" ht="12.5" hidden="1" x14ac:dyDescent="0.25">
      <c r="B74" s="11">
        <v>2016</v>
      </c>
      <c r="D74" s="133"/>
      <c r="E74" s="132"/>
      <c r="F74" s="132"/>
      <c r="G74" s="137"/>
    </row>
    <row r="75" spans="2:7" s="9" customFormat="1" ht="12.5" hidden="1" x14ac:dyDescent="0.25">
      <c r="B75" s="11">
        <v>2017</v>
      </c>
      <c r="D75" s="133"/>
      <c r="E75" s="132"/>
      <c r="F75" s="132"/>
      <c r="G75" s="137"/>
    </row>
    <row r="76" spans="2:7" s="9" customFormat="1" ht="12.5" hidden="1" x14ac:dyDescent="0.25">
      <c r="B76" s="11">
        <v>2018</v>
      </c>
      <c r="D76" s="133"/>
      <c r="E76" s="132"/>
      <c r="F76" s="132"/>
      <c r="G76" s="137"/>
    </row>
    <row r="77" spans="2:7" ht="12.5" hidden="1" x14ac:dyDescent="0.25">
      <c r="B77" s="4"/>
      <c r="D77" s="132"/>
      <c r="E77" s="132"/>
      <c r="F77" s="132"/>
      <c r="G77" s="124"/>
    </row>
    <row r="78" spans="2:7" ht="12.5" x14ac:dyDescent="0.25">
      <c r="D78" s="124"/>
      <c r="E78" s="124"/>
      <c r="F78" s="124"/>
      <c r="G78" s="124"/>
    </row>
    <row r="79" spans="2:7" ht="12.5" x14ac:dyDescent="0.25">
      <c r="D79" s="124"/>
      <c r="E79" s="124"/>
      <c r="F79" s="124"/>
      <c r="G79" s="124"/>
    </row>
    <row r="80" spans="2:7" ht="12.5" x14ac:dyDescent="0.25">
      <c r="D80" s="124"/>
      <c r="E80" s="124"/>
      <c r="F80" s="124"/>
      <c r="G80" s="124"/>
    </row>
    <row r="81" spans="2:7" ht="12.5" x14ac:dyDescent="0.25">
      <c r="D81" s="124"/>
      <c r="E81" s="124"/>
      <c r="F81" s="124"/>
      <c r="G81" s="124"/>
    </row>
    <row r="82" spans="2:7" ht="12.5" x14ac:dyDescent="0.25">
      <c r="D82" s="124"/>
      <c r="E82" s="124"/>
      <c r="F82" s="124"/>
      <c r="G82" s="124"/>
    </row>
    <row r="83" spans="2:7" ht="12.5" x14ac:dyDescent="0.25">
      <c r="D83" s="124"/>
      <c r="E83" s="124"/>
      <c r="F83" s="124"/>
      <c r="G83" s="124"/>
    </row>
    <row r="84" spans="2:7" ht="12.5" x14ac:dyDescent="0.25">
      <c r="D84" s="124"/>
      <c r="E84" s="124"/>
      <c r="F84" s="124"/>
      <c r="G84" s="124"/>
    </row>
    <row r="85" spans="2:7" ht="12.5" x14ac:dyDescent="0.25">
      <c r="D85" s="124"/>
      <c r="E85" s="124"/>
      <c r="F85" s="124"/>
      <c r="G85" s="124"/>
    </row>
    <row r="86" spans="2:7" ht="12.5" x14ac:dyDescent="0.25">
      <c r="D86" s="124"/>
      <c r="E86" s="124"/>
      <c r="F86" s="124"/>
      <c r="G86" s="124"/>
    </row>
    <row r="87" spans="2:7" ht="12.5" x14ac:dyDescent="0.25">
      <c r="D87" s="124"/>
      <c r="E87" s="124"/>
      <c r="F87" s="124"/>
      <c r="G87" s="124"/>
    </row>
    <row r="88" spans="2:7" ht="12.5" x14ac:dyDescent="0.25">
      <c r="D88" s="124"/>
      <c r="E88" s="124"/>
      <c r="F88" s="124"/>
      <c r="G88" s="124"/>
    </row>
    <row r="89" spans="2:7" ht="12.5" x14ac:dyDescent="0.25">
      <c r="D89" s="124"/>
      <c r="E89" s="124"/>
      <c r="F89" s="124"/>
      <c r="G89" s="124"/>
    </row>
    <row r="90" spans="2:7" ht="12.5" x14ac:dyDescent="0.25">
      <c r="D90" s="124"/>
      <c r="E90" s="124"/>
      <c r="F90" s="124"/>
      <c r="G90" s="124"/>
    </row>
    <row r="91" spans="2:7" ht="12.5" x14ac:dyDescent="0.25">
      <c r="D91" s="124"/>
      <c r="E91" s="124"/>
      <c r="F91" s="124"/>
      <c r="G91" s="124"/>
    </row>
    <row r="92" spans="2:7" ht="12.5" x14ac:dyDescent="0.25">
      <c r="D92" s="124"/>
      <c r="E92" s="124"/>
      <c r="F92" s="124"/>
      <c r="G92" s="124"/>
    </row>
    <row r="93" spans="2:7" ht="12.5" x14ac:dyDescent="0.25">
      <c r="B93" s="104"/>
      <c r="D93" s="124"/>
      <c r="E93" s="124"/>
      <c r="F93" s="124"/>
      <c r="G93" s="124"/>
    </row>
    <row r="94" spans="2:7" ht="12.5" x14ac:dyDescent="0.25">
      <c r="B94" s="104"/>
      <c r="D94" s="124"/>
      <c r="E94" s="124"/>
      <c r="F94" s="124"/>
      <c r="G94" s="124"/>
    </row>
    <row r="95" spans="2:7" ht="12.5" x14ac:dyDescent="0.25">
      <c r="B95" s="104"/>
      <c r="D95" s="124"/>
      <c r="E95" s="124"/>
      <c r="F95" s="124"/>
      <c r="G95" s="124"/>
    </row>
    <row r="96" spans="2:7" ht="12.5" x14ac:dyDescent="0.25">
      <c r="B96" s="104"/>
      <c r="D96" s="124"/>
      <c r="E96" s="124"/>
      <c r="F96" s="124"/>
      <c r="G96" s="124"/>
    </row>
    <row r="97" spans="2:7" ht="12.5" x14ac:dyDescent="0.25">
      <c r="B97" s="104"/>
      <c r="D97" s="124"/>
      <c r="E97" s="124"/>
      <c r="F97" s="124"/>
      <c r="G97" s="124"/>
    </row>
    <row r="98" spans="2:7" ht="12.5" x14ac:dyDescent="0.25">
      <c r="B98" s="104"/>
      <c r="D98" s="124"/>
      <c r="E98" s="124"/>
      <c r="F98" s="124"/>
      <c r="G98" s="124"/>
    </row>
    <row r="99" spans="2:7" ht="12.5" x14ac:dyDescent="0.25">
      <c r="B99" s="104"/>
      <c r="D99" s="124"/>
      <c r="E99" s="124"/>
      <c r="F99" s="124"/>
      <c r="G99" s="124"/>
    </row>
    <row r="100" spans="2:7" ht="12.5" x14ac:dyDescent="0.25">
      <c r="D100" s="124"/>
      <c r="E100" s="124"/>
      <c r="F100" s="124"/>
      <c r="G100" s="124"/>
    </row>
    <row r="101" spans="2:7" ht="12.5" x14ac:dyDescent="0.25">
      <c r="D101" s="124"/>
      <c r="E101" s="124"/>
      <c r="F101" s="124"/>
      <c r="G101" s="124"/>
    </row>
    <row r="102" spans="2:7" ht="12.5" x14ac:dyDescent="0.25">
      <c r="D102" s="124"/>
      <c r="E102" s="124"/>
      <c r="F102" s="124"/>
      <c r="G102" s="124"/>
    </row>
    <row r="103" spans="2:7" ht="12.5" x14ac:dyDescent="0.25">
      <c r="D103" s="124"/>
      <c r="E103" s="124"/>
      <c r="F103" s="124"/>
      <c r="G103" s="124"/>
    </row>
    <row r="104" spans="2:7" ht="12.5" hidden="1" x14ac:dyDescent="0.25">
      <c r="D104" s="124"/>
      <c r="E104" s="124"/>
      <c r="F104" s="124"/>
      <c r="G104" s="124"/>
    </row>
    <row r="105" spans="2:7" ht="12.5" hidden="1" x14ac:dyDescent="0.25">
      <c r="D105" s="124"/>
      <c r="E105" s="124"/>
      <c r="F105" s="124"/>
      <c r="G105" s="124"/>
    </row>
    <row r="106" spans="2:7" ht="12.5" hidden="1" x14ac:dyDescent="0.25">
      <c r="D106" s="124"/>
      <c r="E106" s="124"/>
      <c r="F106" s="124"/>
      <c r="G106" s="124"/>
    </row>
    <row r="107" spans="2:7" ht="12.5" hidden="1" x14ac:dyDescent="0.25">
      <c r="D107" s="124"/>
      <c r="E107" s="124"/>
      <c r="F107" s="124"/>
      <c r="G107" s="124"/>
    </row>
    <row r="108" spans="2:7" ht="12.5" hidden="1" x14ac:dyDescent="0.25">
      <c r="D108" s="124"/>
      <c r="E108" s="124"/>
      <c r="F108" s="124"/>
      <c r="G108" s="124"/>
    </row>
    <row r="109" spans="2:7" ht="12.5" hidden="1" x14ac:dyDescent="0.25">
      <c r="D109" s="124"/>
      <c r="E109" s="124"/>
      <c r="F109" s="124"/>
      <c r="G109" s="124"/>
    </row>
    <row r="110" spans="2:7" ht="12.5" hidden="1" x14ac:dyDescent="0.25">
      <c r="D110" s="124"/>
      <c r="E110" s="124"/>
      <c r="F110" s="124"/>
      <c r="G110" s="124"/>
    </row>
    <row r="111" spans="2:7" ht="12.5" hidden="1" x14ac:dyDescent="0.25">
      <c r="D111" s="124"/>
      <c r="E111" s="124"/>
      <c r="F111" s="124"/>
      <c r="G111" s="124"/>
    </row>
    <row r="112" spans="2:7" ht="12.5" hidden="1" x14ac:dyDescent="0.25">
      <c r="D112" s="124"/>
      <c r="E112" s="124"/>
      <c r="F112" s="124"/>
      <c r="G112" s="124"/>
    </row>
    <row r="113" spans="4:7" ht="12.5" hidden="1" x14ac:dyDescent="0.25">
      <c r="D113" s="124"/>
      <c r="E113" s="124"/>
      <c r="F113" s="124"/>
      <c r="G113" s="124"/>
    </row>
    <row r="114" spans="4:7" ht="12.5" hidden="1" x14ac:dyDescent="0.25">
      <c r="D114" s="124"/>
      <c r="E114" s="124"/>
      <c r="F114" s="124"/>
      <c r="G114" s="124"/>
    </row>
    <row r="115" spans="4:7" ht="12.5" hidden="1" x14ac:dyDescent="0.25">
      <c r="D115" s="124"/>
      <c r="E115" s="124"/>
      <c r="F115" s="124"/>
      <c r="G115" s="124"/>
    </row>
    <row r="116" spans="4:7" ht="12.5" hidden="1" x14ac:dyDescent="0.25">
      <c r="D116" s="124"/>
      <c r="E116" s="124"/>
      <c r="F116" s="124"/>
      <c r="G116" s="124"/>
    </row>
    <row r="117" spans="4:7" ht="12.5" hidden="1" x14ac:dyDescent="0.25">
      <c r="D117" s="124"/>
      <c r="E117" s="124"/>
      <c r="F117" s="124"/>
      <c r="G117" s="124"/>
    </row>
    <row r="118" spans="4:7" ht="12.5" hidden="1" x14ac:dyDescent="0.25">
      <c r="D118" s="124"/>
      <c r="E118" s="124"/>
      <c r="F118" s="124"/>
      <c r="G118" s="124"/>
    </row>
    <row r="119" spans="4:7" ht="12.5" hidden="1" x14ac:dyDescent="0.25">
      <c r="D119" s="124"/>
      <c r="E119" s="124"/>
      <c r="F119" s="124"/>
      <c r="G119" s="124"/>
    </row>
    <row r="120" spans="4:7" ht="12.5" hidden="1" x14ac:dyDescent="0.25">
      <c r="D120" s="124"/>
      <c r="E120" s="124"/>
      <c r="F120" s="124"/>
      <c r="G120" s="124"/>
    </row>
    <row r="121" spans="4:7" ht="12.5" hidden="1" x14ac:dyDescent="0.25">
      <c r="D121" s="124"/>
      <c r="E121" s="124"/>
      <c r="F121" s="124"/>
      <c r="G121" s="124"/>
    </row>
    <row r="122" spans="4:7" ht="12.5" hidden="1" x14ac:dyDescent="0.25">
      <c r="D122" s="124"/>
      <c r="E122" s="124"/>
      <c r="F122" s="124"/>
      <c r="G122" s="124"/>
    </row>
    <row r="123" spans="4:7" ht="12.5" hidden="1" x14ac:dyDescent="0.25">
      <c r="D123" s="124"/>
      <c r="E123" s="124"/>
      <c r="F123" s="124"/>
      <c r="G123" s="124"/>
    </row>
    <row r="124" spans="4:7" ht="12.5" hidden="1" x14ac:dyDescent="0.25">
      <c r="D124" s="124"/>
      <c r="E124" s="124"/>
      <c r="F124" s="124"/>
      <c r="G124" s="124"/>
    </row>
    <row r="125" spans="4:7" ht="12.5" hidden="1" x14ac:dyDescent="0.25">
      <c r="D125" s="124"/>
      <c r="E125" s="124"/>
      <c r="F125" s="124"/>
      <c r="G125" s="124"/>
    </row>
    <row r="126" spans="4:7" ht="12.5" hidden="1" x14ac:dyDescent="0.25">
      <c r="D126" s="124"/>
      <c r="E126" s="124"/>
      <c r="F126" s="124"/>
      <c r="G126" s="124"/>
    </row>
    <row r="127" spans="4:7" ht="12.5" hidden="1" x14ac:dyDescent="0.25">
      <c r="D127" s="124"/>
      <c r="E127" s="124"/>
      <c r="F127" s="124"/>
      <c r="G127" s="124"/>
    </row>
    <row r="128" spans="4:7" ht="12.5" hidden="1" x14ac:dyDescent="0.25">
      <c r="D128" s="124"/>
      <c r="E128" s="124"/>
      <c r="F128" s="124"/>
      <c r="G128" s="124"/>
    </row>
    <row r="129" spans="4:7" ht="12.5" hidden="1" x14ac:dyDescent="0.25">
      <c r="D129" s="124"/>
      <c r="E129" s="124"/>
      <c r="F129" s="124"/>
      <c r="G129" s="124"/>
    </row>
    <row r="130" spans="4:7" ht="12.5" hidden="1" x14ac:dyDescent="0.25">
      <c r="D130" s="124"/>
      <c r="E130" s="124"/>
      <c r="F130" s="124"/>
      <c r="G130" s="124"/>
    </row>
    <row r="131" spans="4:7" ht="12.5" hidden="1" x14ac:dyDescent="0.25">
      <c r="D131" s="124"/>
      <c r="E131" s="124"/>
      <c r="F131" s="124"/>
      <c r="G131" s="124"/>
    </row>
    <row r="132" spans="4:7" ht="12.5" hidden="1" x14ac:dyDescent="0.25">
      <c r="D132" s="124"/>
      <c r="E132" s="124"/>
      <c r="F132" s="124"/>
      <c r="G132" s="124"/>
    </row>
    <row r="133" spans="4:7" ht="12.5" hidden="1" x14ac:dyDescent="0.25">
      <c r="D133" s="124"/>
      <c r="E133" s="124"/>
      <c r="F133" s="124"/>
      <c r="G133" s="124"/>
    </row>
    <row r="134" spans="4:7" ht="12.5" hidden="1" x14ac:dyDescent="0.25">
      <c r="D134" s="124"/>
      <c r="E134" s="124"/>
      <c r="F134" s="124"/>
      <c r="G134" s="124"/>
    </row>
    <row r="135" spans="4:7" ht="12.5" x14ac:dyDescent="0.25">
      <c r="D135" s="124"/>
      <c r="E135" s="124"/>
      <c r="F135" s="124"/>
      <c r="G135" s="124"/>
    </row>
    <row r="136" spans="4:7" x14ac:dyDescent="0.2"/>
    <row r="137" spans="4:7" x14ac:dyDescent="0.2"/>
    <row r="138" spans="4:7" x14ac:dyDescent="0.2"/>
    <row r="139" spans="4:7" x14ac:dyDescent="0.2"/>
    <row r="140" spans="4:7" x14ac:dyDescent="0.2"/>
    <row r="141" spans="4:7" x14ac:dyDescent="0.2"/>
    <row r="142" spans="4:7" x14ac:dyDescent="0.2"/>
    <row r="143" spans="4:7" x14ac:dyDescent="0.2"/>
    <row r="144" spans="4:7" x14ac:dyDescent="0.2"/>
    <row r="145" spans="2:2" x14ac:dyDescent="0.2"/>
    <row r="146" spans="2:2" x14ac:dyDescent="0.2"/>
    <row r="147" spans="2:2" x14ac:dyDescent="0.2"/>
    <row r="148" spans="2:2" x14ac:dyDescent="0.2"/>
    <row r="149" spans="2:2" x14ac:dyDescent="0.2"/>
    <row r="150" spans="2:2" x14ac:dyDescent="0.2"/>
    <row r="151" spans="2:2" x14ac:dyDescent="0.2">
      <c r="B151" s="104"/>
    </row>
    <row r="152" spans="2:2" x14ac:dyDescent="0.2">
      <c r="B152" s="104"/>
    </row>
    <row r="153" spans="2:2" x14ac:dyDescent="0.2">
      <c r="B153" s="104"/>
    </row>
    <row r="154" spans="2:2" x14ac:dyDescent="0.2">
      <c r="B154" s="104"/>
    </row>
    <row r="155" spans="2:2" x14ac:dyDescent="0.2">
      <c r="B155" s="104"/>
    </row>
    <row r="156" spans="2:2" x14ac:dyDescent="0.2">
      <c r="B156" s="104"/>
    </row>
    <row r="157" spans="2:2" x14ac:dyDescent="0.2">
      <c r="B157" s="104"/>
    </row>
    <row r="158" spans="2:2" x14ac:dyDescent="0.2">
      <c r="B158" s="104"/>
    </row>
    <row r="159" spans="2:2" x14ac:dyDescent="0.2">
      <c r="B159" s="104"/>
    </row>
    <row r="160" spans="2:2" x14ac:dyDescent="0.2">
      <c r="B160" s="104"/>
    </row>
    <row r="161" spans="2:2" x14ac:dyDescent="0.2">
      <c r="B161" s="104"/>
    </row>
    <row r="162" spans="2:2" x14ac:dyDescent="0.2">
      <c r="B162" s="104"/>
    </row>
    <row r="163" spans="2:2" x14ac:dyDescent="0.2">
      <c r="B163" s="107" t="s">
        <v>61</v>
      </c>
    </row>
    <row r="164" spans="2:2" x14ac:dyDescent="0.2">
      <c r="B164" s="107" t="s">
        <v>113</v>
      </c>
    </row>
    <row r="165" spans="2:2" x14ac:dyDescent="0.2">
      <c r="B165" s="107" t="s">
        <v>114</v>
      </c>
    </row>
    <row r="166" spans="2:2" x14ac:dyDescent="0.2">
      <c r="B166" s="104"/>
    </row>
    <row r="167" spans="2:2" x14ac:dyDescent="0.2">
      <c r="B167" s="104"/>
    </row>
    <row r="168" spans="2:2" x14ac:dyDescent="0.2">
      <c r="B168" s="104"/>
    </row>
    <row r="169" spans="2:2" x14ac:dyDescent="0.2">
      <c r="B169" s="104"/>
    </row>
    <row r="170" spans="2:2" x14ac:dyDescent="0.2">
      <c r="B170" s="104"/>
    </row>
    <row r="171" spans="2:2" x14ac:dyDescent="0.2">
      <c r="B171" s="104"/>
    </row>
    <row r="172" spans="2:2" x14ac:dyDescent="0.2">
      <c r="B172" s="104"/>
    </row>
    <row r="173" spans="2:2" x14ac:dyDescent="0.2">
      <c r="B173" s="104"/>
    </row>
    <row r="174" spans="2:2" x14ac:dyDescent="0.2">
      <c r="B174" s="104"/>
    </row>
    <row r="175" spans="2:2" x14ac:dyDescent="0.2">
      <c r="B175" s="104"/>
    </row>
    <row r="176" spans="2:2" x14ac:dyDescent="0.2">
      <c r="B176" s="104"/>
    </row>
    <row r="177" spans="2:2" x14ac:dyDescent="0.2">
      <c r="B177" s="104"/>
    </row>
    <row r="178" spans="2:2" x14ac:dyDescent="0.2">
      <c r="B178" s="104"/>
    </row>
    <row r="179" spans="2:2" x14ac:dyDescent="0.2">
      <c r="B179" s="104"/>
    </row>
    <row r="180" spans="2:2" x14ac:dyDescent="0.2">
      <c r="B180" s="104"/>
    </row>
    <row r="181" spans="2:2" x14ac:dyDescent="0.2">
      <c r="B181" s="104"/>
    </row>
    <row r="182" spans="2:2" x14ac:dyDescent="0.2">
      <c r="B182" s="104"/>
    </row>
    <row r="183" spans="2:2" x14ac:dyDescent="0.2">
      <c r="B183" s="104"/>
    </row>
    <row r="184" spans="2:2" x14ac:dyDescent="0.2">
      <c r="B184" s="104"/>
    </row>
    <row r="185" spans="2:2" x14ac:dyDescent="0.2">
      <c r="B185" s="104"/>
    </row>
    <row r="186" spans="2:2" x14ac:dyDescent="0.2">
      <c r="B186" s="104"/>
    </row>
    <row r="187" spans="2:2" x14ac:dyDescent="0.2">
      <c r="B187" s="104"/>
    </row>
    <row r="188" spans="2:2" x14ac:dyDescent="0.2">
      <c r="B188" s="104"/>
    </row>
    <row r="189" spans="2:2" x14ac:dyDescent="0.2">
      <c r="B189" s="104"/>
    </row>
    <row r="190" spans="2:2" x14ac:dyDescent="0.2">
      <c r="B190" s="104"/>
    </row>
    <row r="191" spans="2:2" x14ac:dyDescent="0.2">
      <c r="B191" s="104"/>
    </row>
    <row r="192" spans="2:2" x14ac:dyDescent="0.2">
      <c r="B192" s="104"/>
    </row>
    <row r="193" spans="2:2" x14ac:dyDescent="0.2">
      <c r="B193" s="104"/>
    </row>
    <row r="194" spans="2:2" x14ac:dyDescent="0.2">
      <c r="B194" s="104"/>
    </row>
    <row r="195" spans="2:2" x14ac:dyDescent="0.2">
      <c r="B195" s="104"/>
    </row>
    <row r="196" spans="2:2" x14ac:dyDescent="0.2">
      <c r="B196" s="104"/>
    </row>
    <row r="197" spans="2:2" x14ac:dyDescent="0.2">
      <c r="B197" s="104"/>
    </row>
    <row r="198" spans="2:2" x14ac:dyDescent="0.2">
      <c r="B198" s="104"/>
    </row>
    <row r="199" spans="2:2" x14ac:dyDescent="0.2">
      <c r="B199" s="104"/>
    </row>
    <row r="200" spans="2:2" x14ac:dyDescent="0.2">
      <c r="B200" s="104"/>
    </row>
    <row r="201" spans="2:2" x14ac:dyDescent="0.2">
      <c r="B201" s="104"/>
    </row>
    <row r="202" spans="2:2" x14ac:dyDescent="0.2">
      <c r="B202" s="104"/>
    </row>
    <row r="203" spans="2:2" x14ac:dyDescent="0.2">
      <c r="B203" s="104"/>
    </row>
    <row r="204" spans="2:2" x14ac:dyDescent="0.2">
      <c r="B204" s="104"/>
    </row>
    <row r="205" spans="2:2" x14ac:dyDescent="0.2">
      <c r="B205" s="104"/>
    </row>
    <row r="206" spans="2:2" x14ac:dyDescent="0.2">
      <c r="B206" s="104"/>
    </row>
    <row r="207" spans="2:2" x14ac:dyDescent="0.2">
      <c r="B207" s="104"/>
    </row>
    <row r="208" spans="2:2" x14ac:dyDescent="0.2">
      <c r="B208" s="104"/>
    </row>
    <row r="209" spans="1:2" x14ac:dyDescent="0.2">
      <c r="B209" s="104"/>
    </row>
    <row r="210" spans="1:2" x14ac:dyDescent="0.2">
      <c r="B210" s="104"/>
    </row>
    <row r="211" spans="1:2" x14ac:dyDescent="0.2">
      <c r="B211" s="104"/>
    </row>
    <row r="212" spans="1:2" x14ac:dyDescent="0.2">
      <c r="B212" s="104"/>
    </row>
    <row r="213" spans="1:2" x14ac:dyDescent="0.2">
      <c r="B213" s="104"/>
    </row>
    <row r="214" spans="1:2" x14ac:dyDescent="0.2">
      <c r="B214" s="104"/>
    </row>
    <row r="215" spans="1:2" x14ac:dyDescent="0.2">
      <c r="B215" s="104"/>
    </row>
    <row r="216" spans="1:2" x14ac:dyDescent="0.2">
      <c r="B216" s="104"/>
    </row>
    <row r="217" spans="1:2" x14ac:dyDescent="0.2">
      <c r="B217" s="104"/>
    </row>
    <row r="218" spans="1:2" x14ac:dyDescent="0.2">
      <c r="B218" s="104"/>
    </row>
    <row r="219" spans="1:2" x14ac:dyDescent="0.2">
      <c r="B219" s="104"/>
    </row>
    <row r="220" spans="1:2" x14ac:dyDescent="0.2">
      <c r="B220" s="104"/>
    </row>
    <row r="221" spans="1:2" x14ac:dyDescent="0.2">
      <c r="B221" s="104"/>
    </row>
    <row r="222" spans="1:2" x14ac:dyDescent="0.2"/>
    <row r="223" spans="1:2" x14ac:dyDescent="0.2"/>
    <row r="224" spans="1:2" x14ac:dyDescent="0.2">
      <c r="A224" s="106"/>
    </row>
    <row r="225" spans="1:1" x14ac:dyDescent="0.2">
      <c r="A225" s="106"/>
    </row>
    <row r="226" spans="1:1" x14ac:dyDescent="0.2">
      <c r="A226" s="107"/>
    </row>
    <row r="227" spans="1:1" x14ac:dyDescent="0.2"/>
    <row r="228" spans="1:1" x14ac:dyDescent="0.2"/>
    <row r="229" spans="1:1" x14ac:dyDescent="0.2"/>
    <row r="230" spans="1:1" x14ac:dyDescent="0.2"/>
    <row r="231" spans="1:1" x14ac:dyDescent="0.2"/>
    <row r="232" spans="1:1" x14ac:dyDescent="0.2"/>
    <row r="233" spans="1:1" x14ac:dyDescent="0.2"/>
    <row r="234" spans="1:1" x14ac:dyDescent="0.2"/>
    <row r="235" spans="1:1" x14ac:dyDescent="0.2"/>
    <row r="236" spans="1:1" x14ac:dyDescent="0.2"/>
    <row r="237" spans="1:1" x14ac:dyDescent="0.2"/>
    <row r="238" spans="1:1" x14ac:dyDescent="0.2"/>
    <row r="239" spans="1:1" x14ac:dyDescent="0.2"/>
    <row r="240" spans="1:1"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sheetData>
  <sheetProtection algorithmName="SHA-512" hashValue="/92bX5fWR8LMgHy98OSudFtI6RjsowuhDa6xuM1eqWjARXegLaNTl8PR2f/btnZdxTLWcZayw0Uh42c5JntSAA==" saltValue="pRDVFqco9dDki2RAe7Gzcw==" spinCount="100000" sheet="1" formatCells="0" formatColumns="0" formatRows="0"/>
  <mergeCells count="19">
    <mergeCell ref="G8:G10"/>
    <mergeCell ref="B8:C8"/>
    <mergeCell ref="B9:C9"/>
    <mergeCell ref="B10:C10"/>
    <mergeCell ref="B23:C23"/>
    <mergeCell ref="B19:C19"/>
    <mergeCell ref="B13:C13"/>
    <mergeCell ref="B14:C14"/>
    <mergeCell ref="B16:C16"/>
    <mergeCell ref="B17:C17"/>
    <mergeCell ref="B18:C18"/>
    <mergeCell ref="B44:C44"/>
    <mergeCell ref="B49:C49"/>
    <mergeCell ref="B51:C51"/>
    <mergeCell ref="B28:C28"/>
    <mergeCell ref="B47:C47"/>
    <mergeCell ref="B39:C39"/>
    <mergeCell ref="B46:C46"/>
    <mergeCell ref="B48:C48"/>
  </mergeCells>
  <dataValidations disablePrompts="1" xWindow="1083" yWindow="786" count="13">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63 JA65463 SW65463 ACS65463 AMO65463 AWK65463 BGG65463 BQC65463 BZY65463 CJU65463 CTQ65463 DDM65463 DNI65463 DXE65463 EHA65463 EQW65463 FAS65463 FKO65463 FUK65463 GEG65463 GOC65463 GXY65463 HHU65463 HRQ65463 IBM65463 ILI65463 IVE65463 JFA65463 JOW65463 JYS65463 KIO65463 KSK65463 LCG65463 LMC65463 LVY65463 MFU65463 MPQ65463 MZM65463 NJI65463 NTE65463 ODA65463 OMW65463 OWS65463 PGO65463 PQK65463 QAG65463 QKC65463 QTY65463 RDU65463 RNQ65463 RXM65463 SHI65463 SRE65463 TBA65463 TKW65463 TUS65463 UEO65463 UOK65463 UYG65463 VIC65463 VRY65463 WBU65463 WLQ65463 WVM65463 D130999 JA130999 SW130999 ACS130999 AMO130999 AWK130999 BGG130999 BQC130999 BZY130999 CJU130999 CTQ130999 DDM130999 DNI130999 DXE130999 EHA130999 EQW130999 FAS130999 FKO130999 FUK130999 GEG130999 GOC130999 GXY130999 HHU130999 HRQ130999 IBM130999 ILI130999 IVE130999 JFA130999 JOW130999 JYS130999 KIO130999 KSK130999 LCG130999 LMC130999 LVY130999 MFU130999 MPQ130999 MZM130999 NJI130999 NTE130999 ODA130999 OMW130999 OWS130999 PGO130999 PQK130999 QAG130999 QKC130999 QTY130999 RDU130999 RNQ130999 RXM130999 SHI130999 SRE130999 TBA130999 TKW130999 TUS130999 UEO130999 UOK130999 UYG130999 VIC130999 VRY130999 WBU130999 WLQ130999 WVM130999 D196535 JA196535 SW196535 ACS196535 AMO196535 AWK196535 BGG196535 BQC196535 BZY196535 CJU196535 CTQ196535 DDM196535 DNI196535 DXE196535 EHA196535 EQW196535 FAS196535 FKO196535 FUK196535 GEG196535 GOC196535 GXY196535 HHU196535 HRQ196535 IBM196535 ILI196535 IVE196535 JFA196535 JOW196535 JYS196535 KIO196535 KSK196535 LCG196535 LMC196535 LVY196535 MFU196535 MPQ196535 MZM196535 NJI196535 NTE196535 ODA196535 OMW196535 OWS196535 PGO196535 PQK196535 QAG196535 QKC196535 QTY196535 RDU196535 RNQ196535 RXM196535 SHI196535 SRE196535 TBA196535 TKW196535 TUS196535 UEO196535 UOK196535 UYG196535 VIC196535 VRY196535 WBU196535 WLQ196535 WVM196535 D262071 JA262071 SW262071 ACS262071 AMO262071 AWK262071 BGG262071 BQC262071 BZY262071 CJU262071 CTQ262071 DDM262071 DNI262071 DXE262071 EHA262071 EQW262071 FAS262071 FKO262071 FUK262071 GEG262071 GOC262071 GXY262071 HHU262071 HRQ262071 IBM262071 ILI262071 IVE262071 JFA262071 JOW262071 JYS262071 KIO262071 KSK262071 LCG262071 LMC262071 LVY262071 MFU262071 MPQ262071 MZM262071 NJI262071 NTE262071 ODA262071 OMW262071 OWS262071 PGO262071 PQK262071 QAG262071 QKC262071 QTY262071 RDU262071 RNQ262071 RXM262071 SHI262071 SRE262071 TBA262071 TKW262071 TUS262071 UEO262071 UOK262071 UYG262071 VIC262071 VRY262071 WBU262071 WLQ262071 WVM262071 D327607 JA327607 SW327607 ACS327607 AMO327607 AWK327607 BGG327607 BQC327607 BZY327607 CJU327607 CTQ327607 DDM327607 DNI327607 DXE327607 EHA327607 EQW327607 FAS327607 FKO327607 FUK327607 GEG327607 GOC327607 GXY327607 HHU327607 HRQ327607 IBM327607 ILI327607 IVE327607 JFA327607 JOW327607 JYS327607 KIO327607 KSK327607 LCG327607 LMC327607 LVY327607 MFU327607 MPQ327607 MZM327607 NJI327607 NTE327607 ODA327607 OMW327607 OWS327607 PGO327607 PQK327607 QAG327607 QKC327607 QTY327607 RDU327607 RNQ327607 RXM327607 SHI327607 SRE327607 TBA327607 TKW327607 TUS327607 UEO327607 UOK327607 UYG327607 VIC327607 VRY327607 WBU327607 WLQ327607 WVM327607 D393143 JA393143 SW393143 ACS393143 AMO393143 AWK393143 BGG393143 BQC393143 BZY393143 CJU393143 CTQ393143 DDM393143 DNI393143 DXE393143 EHA393143 EQW393143 FAS393143 FKO393143 FUK393143 GEG393143 GOC393143 GXY393143 HHU393143 HRQ393143 IBM393143 ILI393143 IVE393143 JFA393143 JOW393143 JYS393143 KIO393143 KSK393143 LCG393143 LMC393143 LVY393143 MFU393143 MPQ393143 MZM393143 NJI393143 NTE393143 ODA393143 OMW393143 OWS393143 PGO393143 PQK393143 QAG393143 QKC393143 QTY393143 RDU393143 RNQ393143 RXM393143 SHI393143 SRE393143 TBA393143 TKW393143 TUS393143 UEO393143 UOK393143 UYG393143 VIC393143 VRY393143 WBU393143 WLQ393143 WVM393143 D458679 JA458679 SW458679 ACS458679 AMO458679 AWK458679 BGG458679 BQC458679 BZY458679 CJU458679 CTQ458679 DDM458679 DNI458679 DXE458679 EHA458679 EQW458679 FAS458679 FKO458679 FUK458679 GEG458679 GOC458679 GXY458679 HHU458679 HRQ458679 IBM458679 ILI458679 IVE458679 JFA458679 JOW458679 JYS458679 KIO458679 KSK458679 LCG458679 LMC458679 LVY458679 MFU458679 MPQ458679 MZM458679 NJI458679 NTE458679 ODA458679 OMW458679 OWS458679 PGO458679 PQK458679 QAG458679 QKC458679 QTY458679 RDU458679 RNQ458679 RXM458679 SHI458679 SRE458679 TBA458679 TKW458679 TUS458679 UEO458679 UOK458679 UYG458679 VIC458679 VRY458679 WBU458679 WLQ458679 WVM458679 D524215 JA524215 SW524215 ACS524215 AMO524215 AWK524215 BGG524215 BQC524215 BZY524215 CJU524215 CTQ524215 DDM524215 DNI524215 DXE524215 EHA524215 EQW524215 FAS524215 FKO524215 FUK524215 GEG524215 GOC524215 GXY524215 HHU524215 HRQ524215 IBM524215 ILI524215 IVE524215 JFA524215 JOW524215 JYS524215 KIO524215 KSK524215 LCG524215 LMC524215 LVY524215 MFU524215 MPQ524215 MZM524215 NJI524215 NTE524215 ODA524215 OMW524215 OWS524215 PGO524215 PQK524215 QAG524215 QKC524215 QTY524215 RDU524215 RNQ524215 RXM524215 SHI524215 SRE524215 TBA524215 TKW524215 TUS524215 UEO524215 UOK524215 UYG524215 VIC524215 VRY524215 WBU524215 WLQ524215 WVM524215 D589751 JA589751 SW589751 ACS589751 AMO589751 AWK589751 BGG589751 BQC589751 BZY589751 CJU589751 CTQ589751 DDM589751 DNI589751 DXE589751 EHA589751 EQW589751 FAS589751 FKO589751 FUK589751 GEG589751 GOC589751 GXY589751 HHU589751 HRQ589751 IBM589751 ILI589751 IVE589751 JFA589751 JOW589751 JYS589751 KIO589751 KSK589751 LCG589751 LMC589751 LVY589751 MFU589751 MPQ589751 MZM589751 NJI589751 NTE589751 ODA589751 OMW589751 OWS589751 PGO589751 PQK589751 QAG589751 QKC589751 QTY589751 RDU589751 RNQ589751 RXM589751 SHI589751 SRE589751 TBA589751 TKW589751 TUS589751 UEO589751 UOK589751 UYG589751 VIC589751 VRY589751 WBU589751 WLQ589751 WVM589751 D655287 JA655287 SW655287 ACS655287 AMO655287 AWK655287 BGG655287 BQC655287 BZY655287 CJU655287 CTQ655287 DDM655287 DNI655287 DXE655287 EHA655287 EQW655287 FAS655287 FKO655287 FUK655287 GEG655287 GOC655287 GXY655287 HHU655287 HRQ655287 IBM655287 ILI655287 IVE655287 JFA655287 JOW655287 JYS655287 KIO655287 KSK655287 LCG655287 LMC655287 LVY655287 MFU655287 MPQ655287 MZM655287 NJI655287 NTE655287 ODA655287 OMW655287 OWS655287 PGO655287 PQK655287 QAG655287 QKC655287 QTY655287 RDU655287 RNQ655287 RXM655287 SHI655287 SRE655287 TBA655287 TKW655287 TUS655287 UEO655287 UOK655287 UYG655287 VIC655287 VRY655287 WBU655287 WLQ655287 WVM655287 D720823 JA720823 SW720823 ACS720823 AMO720823 AWK720823 BGG720823 BQC720823 BZY720823 CJU720823 CTQ720823 DDM720823 DNI720823 DXE720823 EHA720823 EQW720823 FAS720823 FKO720823 FUK720823 GEG720823 GOC720823 GXY720823 HHU720823 HRQ720823 IBM720823 ILI720823 IVE720823 JFA720823 JOW720823 JYS720823 KIO720823 KSK720823 LCG720823 LMC720823 LVY720823 MFU720823 MPQ720823 MZM720823 NJI720823 NTE720823 ODA720823 OMW720823 OWS720823 PGO720823 PQK720823 QAG720823 QKC720823 QTY720823 RDU720823 RNQ720823 RXM720823 SHI720823 SRE720823 TBA720823 TKW720823 TUS720823 UEO720823 UOK720823 UYG720823 VIC720823 VRY720823 WBU720823 WLQ720823 WVM720823 D786359 JA786359 SW786359 ACS786359 AMO786359 AWK786359 BGG786359 BQC786359 BZY786359 CJU786359 CTQ786359 DDM786359 DNI786359 DXE786359 EHA786359 EQW786359 FAS786359 FKO786359 FUK786359 GEG786359 GOC786359 GXY786359 HHU786359 HRQ786359 IBM786359 ILI786359 IVE786359 JFA786359 JOW786359 JYS786359 KIO786359 KSK786359 LCG786359 LMC786359 LVY786359 MFU786359 MPQ786359 MZM786359 NJI786359 NTE786359 ODA786359 OMW786359 OWS786359 PGO786359 PQK786359 QAG786359 QKC786359 QTY786359 RDU786359 RNQ786359 RXM786359 SHI786359 SRE786359 TBA786359 TKW786359 TUS786359 UEO786359 UOK786359 UYG786359 VIC786359 VRY786359 WBU786359 WLQ786359 WVM786359 D851895 JA851895 SW851895 ACS851895 AMO851895 AWK851895 BGG851895 BQC851895 BZY851895 CJU851895 CTQ851895 DDM851895 DNI851895 DXE851895 EHA851895 EQW851895 FAS851895 FKO851895 FUK851895 GEG851895 GOC851895 GXY851895 HHU851895 HRQ851895 IBM851895 ILI851895 IVE851895 JFA851895 JOW851895 JYS851895 KIO851895 KSK851895 LCG851895 LMC851895 LVY851895 MFU851895 MPQ851895 MZM851895 NJI851895 NTE851895 ODA851895 OMW851895 OWS851895 PGO851895 PQK851895 QAG851895 QKC851895 QTY851895 RDU851895 RNQ851895 RXM851895 SHI851895 SRE851895 TBA851895 TKW851895 TUS851895 UEO851895 UOK851895 UYG851895 VIC851895 VRY851895 WBU851895 WLQ851895 WVM851895 D917431 JA917431 SW917431 ACS917431 AMO917431 AWK917431 BGG917431 BQC917431 BZY917431 CJU917431 CTQ917431 DDM917431 DNI917431 DXE917431 EHA917431 EQW917431 FAS917431 FKO917431 FUK917431 GEG917431 GOC917431 GXY917431 HHU917431 HRQ917431 IBM917431 ILI917431 IVE917431 JFA917431 JOW917431 JYS917431 KIO917431 KSK917431 LCG917431 LMC917431 LVY917431 MFU917431 MPQ917431 MZM917431 NJI917431 NTE917431 ODA917431 OMW917431 OWS917431 PGO917431 PQK917431 QAG917431 QKC917431 QTY917431 RDU917431 RNQ917431 RXM917431 SHI917431 SRE917431 TBA917431 TKW917431 TUS917431 UEO917431 UOK917431 UYG917431 VIC917431 VRY917431 WBU917431 WLQ917431 WVM917431 D982967 JA982967 SW982967 ACS982967 AMO982967 AWK982967 BGG982967 BQC982967 BZY982967 CJU982967 CTQ982967 DDM982967 DNI982967 DXE982967 EHA982967 EQW982967 FAS982967 FKO982967 FUK982967 GEG982967 GOC982967 GXY982967 HHU982967 HRQ982967 IBM982967 ILI982967 IVE982967 JFA982967 JOW982967 JYS982967 KIO982967 KSK982967 LCG982967 LMC982967 LVY982967 MFU982967 MPQ982967 MZM982967 NJI982967 NTE982967 ODA982967 OMW982967 OWS982967 PGO982967 PQK982967 QAG982967 QKC982967 QTY982967 RDU982967 RNQ982967 RXM982967 SHI982967 SRE982967 TBA982967 TKW982967 TUS982967 UEO982967 UOK982967 UYG982967 VIC982967 VRY982967 WBU982967 WLQ982967 WVM982967" xr:uid="{00000000-0002-0000-0000-000000000000}"/>
    <dataValidation type="list" allowBlank="1" showInputMessage="1" showErrorMessage="1" prompt="1  : Descuenta el 100% de los aportes de sus asociados_x000a__x000a_2  : Descuenta el valor  patrimonial neto de los aportes de sus _x000a_asociados" sqref="WVL982967 C65463 IZ65463 SV65463 ACR65463 AMN65463 AWJ65463 BGF65463 BQB65463 BZX65463 CJT65463 CTP65463 DDL65463 DNH65463 DXD65463 EGZ65463 EQV65463 FAR65463 FKN65463 FUJ65463 GEF65463 GOB65463 GXX65463 HHT65463 HRP65463 IBL65463 ILH65463 IVD65463 JEZ65463 JOV65463 JYR65463 KIN65463 KSJ65463 LCF65463 LMB65463 LVX65463 MFT65463 MPP65463 MZL65463 NJH65463 NTD65463 OCZ65463 OMV65463 OWR65463 PGN65463 PQJ65463 QAF65463 QKB65463 QTX65463 RDT65463 RNP65463 RXL65463 SHH65463 SRD65463 TAZ65463 TKV65463 TUR65463 UEN65463 UOJ65463 UYF65463 VIB65463 VRX65463 WBT65463 WLP65463 WVL65463 C130999 IZ130999 SV130999 ACR130999 AMN130999 AWJ130999 BGF130999 BQB130999 BZX130999 CJT130999 CTP130999 DDL130999 DNH130999 DXD130999 EGZ130999 EQV130999 FAR130999 FKN130999 FUJ130999 GEF130999 GOB130999 GXX130999 HHT130999 HRP130999 IBL130999 ILH130999 IVD130999 JEZ130999 JOV130999 JYR130999 KIN130999 KSJ130999 LCF130999 LMB130999 LVX130999 MFT130999 MPP130999 MZL130999 NJH130999 NTD130999 OCZ130999 OMV130999 OWR130999 PGN130999 PQJ130999 QAF130999 QKB130999 QTX130999 RDT130999 RNP130999 RXL130999 SHH130999 SRD130999 TAZ130999 TKV130999 TUR130999 UEN130999 UOJ130999 UYF130999 VIB130999 VRX130999 WBT130999 WLP130999 WVL130999 C196535 IZ196535 SV196535 ACR196535 AMN196535 AWJ196535 BGF196535 BQB196535 BZX196535 CJT196535 CTP196535 DDL196535 DNH196535 DXD196535 EGZ196535 EQV196535 FAR196535 FKN196535 FUJ196535 GEF196535 GOB196535 GXX196535 HHT196535 HRP196535 IBL196535 ILH196535 IVD196535 JEZ196535 JOV196535 JYR196535 KIN196535 KSJ196535 LCF196535 LMB196535 LVX196535 MFT196535 MPP196535 MZL196535 NJH196535 NTD196535 OCZ196535 OMV196535 OWR196535 PGN196535 PQJ196535 QAF196535 QKB196535 QTX196535 RDT196535 RNP196535 RXL196535 SHH196535 SRD196535 TAZ196535 TKV196535 TUR196535 UEN196535 UOJ196535 UYF196535 VIB196535 VRX196535 WBT196535 WLP196535 WVL196535 C262071 IZ262071 SV262071 ACR262071 AMN262071 AWJ262071 BGF262071 BQB262071 BZX262071 CJT262071 CTP262071 DDL262071 DNH262071 DXD262071 EGZ262071 EQV262071 FAR262071 FKN262071 FUJ262071 GEF262071 GOB262071 GXX262071 HHT262071 HRP262071 IBL262071 ILH262071 IVD262071 JEZ262071 JOV262071 JYR262071 KIN262071 KSJ262071 LCF262071 LMB262071 LVX262071 MFT262071 MPP262071 MZL262071 NJH262071 NTD262071 OCZ262071 OMV262071 OWR262071 PGN262071 PQJ262071 QAF262071 QKB262071 QTX262071 RDT262071 RNP262071 RXL262071 SHH262071 SRD262071 TAZ262071 TKV262071 TUR262071 UEN262071 UOJ262071 UYF262071 VIB262071 VRX262071 WBT262071 WLP262071 WVL262071 C327607 IZ327607 SV327607 ACR327607 AMN327607 AWJ327607 BGF327607 BQB327607 BZX327607 CJT327607 CTP327607 DDL327607 DNH327607 DXD327607 EGZ327607 EQV327607 FAR327607 FKN327607 FUJ327607 GEF327607 GOB327607 GXX327607 HHT327607 HRP327607 IBL327607 ILH327607 IVD327607 JEZ327607 JOV327607 JYR327607 KIN327607 KSJ327607 LCF327607 LMB327607 LVX327607 MFT327607 MPP327607 MZL327607 NJH327607 NTD327607 OCZ327607 OMV327607 OWR327607 PGN327607 PQJ327607 QAF327607 QKB327607 QTX327607 RDT327607 RNP327607 RXL327607 SHH327607 SRD327607 TAZ327607 TKV327607 TUR327607 UEN327607 UOJ327607 UYF327607 VIB327607 VRX327607 WBT327607 WLP327607 WVL327607 C393143 IZ393143 SV393143 ACR393143 AMN393143 AWJ393143 BGF393143 BQB393143 BZX393143 CJT393143 CTP393143 DDL393143 DNH393143 DXD393143 EGZ393143 EQV393143 FAR393143 FKN393143 FUJ393143 GEF393143 GOB393143 GXX393143 HHT393143 HRP393143 IBL393143 ILH393143 IVD393143 JEZ393143 JOV393143 JYR393143 KIN393143 KSJ393143 LCF393143 LMB393143 LVX393143 MFT393143 MPP393143 MZL393143 NJH393143 NTD393143 OCZ393143 OMV393143 OWR393143 PGN393143 PQJ393143 QAF393143 QKB393143 QTX393143 RDT393143 RNP393143 RXL393143 SHH393143 SRD393143 TAZ393143 TKV393143 TUR393143 UEN393143 UOJ393143 UYF393143 VIB393143 VRX393143 WBT393143 WLP393143 WVL393143 C458679 IZ458679 SV458679 ACR458679 AMN458679 AWJ458679 BGF458679 BQB458679 BZX458679 CJT458679 CTP458679 DDL458679 DNH458679 DXD458679 EGZ458679 EQV458679 FAR458679 FKN458679 FUJ458679 GEF458679 GOB458679 GXX458679 HHT458679 HRP458679 IBL458679 ILH458679 IVD458679 JEZ458679 JOV458679 JYR458679 KIN458679 KSJ458679 LCF458679 LMB458679 LVX458679 MFT458679 MPP458679 MZL458679 NJH458679 NTD458679 OCZ458679 OMV458679 OWR458679 PGN458679 PQJ458679 QAF458679 QKB458679 QTX458679 RDT458679 RNP458679 RXL458679 SHH458679 SRD458679 TAZ458679 TKV458679 TUR458679 UEN458679 UOJ458679 UYF458679 VIB458679 VRX458679 WBT458679 WLP458679 WVL458679 C524215 IZ524215 SV524215 ACR524215 AMN524215 AWJ524215 BGF524215 BQB524215 BZX524215 CJT524215 CTP524215 DDL524215 DNH524215 DXD524215 EGZ524215 EQV524215 FAR524215 FKN524215 FUJ524215 GEF524215 GOB524215 GXX524215 HHT524215 HRP524215 IBL524215 ILH524215 IVD524215 JEZ524215 JOV524215 JYR524215 KIN524215 KSJ524215 LCF524215 LMB524215 LVX524215 MFT524215 MPP524215 MZL524215 NJH524215 NTD524215 OCZ524215 OMV524215 OWR524215 PGN524215 PQJ524215 QAF524215 QKB524215 QTX524215 RDT524215 RNP524215 RXL524215 SHH524215 SRD524215 TAZ524215 TKV524215 TUR524215 UEN524215 UOJ524215 UYF524215 VIB524215 VRX524215 WBT524215 WLP524215 WVL524215 C589751 IZ589751 SV589751 ACR589751 AMN589751 AWJ589751 BGF589751 BQB589751 BZX589751 CJT589751 CTP589751 DDL589751 DNH589751 DXD589751 EGZ589751 EQV589751 FAR589751 FKN589751 FUJ589751 GEF589751 GOB589751 GXX589751 HHT589751 HRP589751 IBL589751 ILH589751 IVD589751 JEZ589751 JOV589751 JYR589751 KIN589751 KSJ589751 LCF589751 LMB589751 LVX589751 MFT589751 MPP589751 MZL589751 NJH589751 NTD589751 OCZ589751 OMV589751 OWR589751 PGN589751 PQJ589751 QAF589751 QKB589751 QTX589751 RDT589751 RNP589751 RXL589751 SHH589751 SRD589751 TAZ589751 TKV589751 TUR589751 UEN589751 UOJ589751 UYF589751 VIB589751 VRX589751 WBT589751 WLP589751 WVL589751 C655287 IZ655287 SV655287 ACR655287 AMN655287 AWJ655287 BGF655287 BQB655287 BZX655287 CJT655287 CTP655287 DDL655287 DNH655287 DXD655287 EGZ655287 EQV655287 FAR655287 FKN655287 FUJ655287 GEF655287 GOB655287 GXX655287 HHT655287 HRP655287 IBL655287 ILH655287 IVD655287 JEZ655287 JOV655287 JYR655287 KIN655287 KSJ655287 LCF655287 LMB655287 LVX655287 MFT655287 MPP655287 MZL655287 NJH655287 NTD655287 OCZ655287 OMV655287 OWR655287 PGN655287 PQJ655287 QAF655287 QKB655287 QTX655287 RDT655287 RNP655287 RXL655287 SHH655287 SRD655287 TAZ655287 TKV655287 TUR655287 UEN655287 UOJ655287 UYF655287 VIB655287 VRX655287 WBT655287 WLP655287 WVL655287 C720823 IZ720823 SV720823 ACR720823 AMN720823 AWJ720823 BGF720823 BQB720823 BZX720823 CJT720823 CTP720823 DDL720823 DNH720823 DXD720823 EGZ720823 EQV720823 FAR720823 FKN720823 FUJ720823 GEF720823 GOB720823 GXX720823 HHT720823 HRP720823 IBL720823 ILH720823 IVD720823 JEZ720823 JOV720823 JYR720823 KIN720823 KSJ720823 LCF720823 LMB720823 LVX720823 MFT720823 MPP720823 MZL720823 NJH720823 NTD720823 OCZ720823 OMV720823 OWR720823 PGN720823 PQJ720823 QAF720823 QKB720823 QTX720823 RDT720823 RNP720823 RXL720823 SHH720823 SRD720823 TAZ720823 TKV720823 TUR720823 UEN720823 UOJ720823 UYF720823 VIB720823 VRX720823 WBT720823 WLP720823 WVL720823 C786359 IZ786359 SV786359 ACR786359 AMN786359 AWJ786359 BGF786359 BQB786359 BZX786359 CJT786359 CTP786359 DDL786359 DNH786359 DXD786359 EGZ786359 EQV786359 FAR786359 FKN786359 FUJ786359 GEF786359 GOB786359 GXX786359 HHT786359 HRP786359 IBL786359 ILH786359 IVD786359 JEZ786359 JOV786359 JYR786359 KIN786359 KSJ786359 LCF786359 LMB786359 LVX786359 MFT786359 MPP786359 MZL786359 NJH786359 NTD786359 OCZ786359 OMV786359 OWR786359 PGN786359 PQJ786359 QAF786359 QKB786359 QTX786359 RDT786359 RNP786359 RXL786359 SHH786359 SRD786359 TAZ786359 TKV786359 TUR786359 UEN786359 UOJ786359 UYF786359 VIB786359 VRX786359 WBT786359 WLP786359 WVL786359 C851895 IZ851895 SV851895 ACR851895 AMN851895 AWJ851895 BGF851895 BQB851895 BZX851895 CJT851895 CTP851895 DDL851895 DNH851895 DXD851895 EGZ851895 EQV851895 FAR851895 FKN851895 FUJ851895 GEF851895 GOB851895 GXX851895 HHT851895 HRP851895 IBL851895 ILH851895 IVD851895 JEZ851895 JOV851895 JYR851895 KIN851895 KSJ851895 LCF851895 LMB851895 LVX851895 MFT851895 MPP851895 MZL851895 NJH851895 NTD851895 OCZ851895 OMV851895 OWR851895 PGN851895 PQJ851895 QAF851895 QKB851895 QTX851895 RDT851895 RNP851895 RXL851895 SHH851895 SRD851895 TAZ851895 TKV851895 TUR851895 UEN851895 UOJ851895 UYF851895 VIB851895 VRX851895 WBT851895 WLP851895 WVL851895 C917431 IZ917431 SV917431 ACR917431 AMN917431 AWJ917431 BGF917431 BQB917431 BZX917431 CJT917431 CTP917431 DDL917431 DNH917431 DXD917431 EGZ917431 EQV917431 FAR917431 FKN917431 FUJ917431 GEF917431 GOB917431 GXX917431 HHT917431 HRP917431 IBL917431 ILH917431 IVD917431 JEZ917431 JOV917431 JYR917431 KIN917431 KSJ917431 LCF917431 LMB917431 LVX917431 MFT917431 MPP917431 MZL917431 NJH917431 NTD917431 OCZ917431 OMV917431 OWR917431 PGN917431 PQJ917431 QAF917431 QKB917431 QTX917431 RDT917431 RNP917431 RXL917431 SHH917431 SRD917431 TAZ917431 TKV917431 TUR917431 UEN917431 UOJ917431 UYF917431 VIB917431 VRX917431 WBT917431 WLP917431 WVL917431 C982967 IZ982967 SV982967 ACR982967 AMN982967 AWJ982967 BGF982967 BQB982967 BZX982967 CJT982967 CTP982967 DDL982967 DNH982967 DXD982967 EGZ982967 EQV982967 FAR982967 FKN982967 FUJ982967 GEF982967 GOB982967 GXX982967 HHT982967 HRP982967 IBL982967 ILH982967 IVD982967 JEZ982967 JOV982967 JYR982967 KIN982967 KSJ982967 LCF982967 LMB982967 LVX982967 MFT982967 MPP982967 MZL982967 NJH982967 NTD982967 OCZ982967 OMV982967 OWR982967 PGN982967 PQJ982967 QAF982967 QKB982967 QTX982967 RDT982967 RNP982967 RXL982967 SHH982967 SRD982967 TAZ982967 TKV982967 TUR982967 UEN982967 UOJ982967 UYF982967 VIB982967 VRX982967 WBT982967 WLP982967" xr:uid="{00000000-0002-0000-0000-000001000000}">
      <formula1>#REF!</formula1>
    </dataValidation>
    <dataValidation allowBlank="1" showInputMessage="1" showErrorMessage="1" prompt="Digite los datos del representante legal, cuando  el que firma la declaración es   representante del Declarante y figura en el respectivo RUT." sqref="D65429:D65435 JA65429:JA65435 SW65429:SW65435 ACS65429:ACS65435 AMO65429:AMO65435 AWK65429:AWK65435 BGG65429:BGG65435 BQC65429:BQC65435 BZY65429:BZY65435 CJU65429:CJU65435 CTQ65429:CTQ65435 DDM65429:DDM65435 DNI65429:DNI65435 DXE65429:DXE65435 EHA65429:EHA65435 EQW65429:EQW65435 FAS65429:FAS65435 FKO65429:FKO65435 FUK65429:FUK65435 GEG65429:GEG65435 GOC65429:GOC65435 GXY65429:GXY65435 HHU65429:HHU65435 HRQ65429:HRQ65435 IBM65429:IBM65435 ILI65429:ILI65435 IVE65429:IVE65435 JFA65429:JFA65435 JOW65429:JOW65435 JYS65429:JYS65435 KIO65429:KIO65435 KSK65429:KSK65435 LCG65429:LCG65435 LMC65429:LMC65435 LVY65429:LVY65435 MFU65429:MFU65435 MPQ65429:MPQ65435 MZM65429:MZM65435 NJI65429:NJI65435 NTE65429:NTE65435 ODA65429:ODA65435 OMW65429:OMW65435 OWS65429:OWS65435 PGO65429:PGO65435 PQK65429:PQK65435 QAG65429:QAG65435 QKC65429:QKC65435 QTY65429:QTY65435 RDU65429:RDU65435 RNQ65429:RNQ65435 RXM65429:RXM65435 SHI65429:SHI65435 SRE65429:SRE65435 TBA65429:TBA65435 TKW65429:TKW65435 TUS65429:TUS65435 UEO65429:UEO65435 UOK65429:UOK65435 UYG65429:UYG65435 VIC65429:VIC65435 VRY65429:VRY65435 WBU65429:WBU65435 WLQ65429:WLQ65435 WVM65429:WVM65435 D130965:D130971 JA130965:JA130971 SW130965:SW130971 ACS130965:ACS130971 AMO130965:AMO130971 AWK130965:AWK130971 BGG130965:BGG130971 BQC130965:BQC130971 BZY130965:BZY130971 CJU130965:CJU130971 CTQ130965:CTQ130971 DDM130965:DDM130971 DNI130965:DNI130971 DXE130965:DXE130971 EHA130965:EHA130971 EQW130965:EQW130971 FAS130965:FAS130971 FKO130965:FKO130971 FUK130965:FUK130971 GEG130965:GEG130971 GOC130965:GOC130971 GXY130965:GXY130971 HHU130965:HHU130971 HRQ130965:HRQ130971 IBM130965:IBM130971 ILI130965:ILI130971 IVE130965:IVE130971 JFA130965:JFA130971 JOW130965:JOW130971 JYS130965:JYS130971 KIO130965:KIO130971 KSK130965:KSK130971 LCG130965:LCG130971 LMC130965:LMC130971 LVY130965:LVY130971 MFU130965:MFU130971 MPQ130965:MPQ130971 MZM130965:MZM130971 NJI130965:NJI130971 NTE130965:NTE130971 ODA130965:ODA130971 OMW130965:OMW130971 OWS130965:OWS130971 PGO130965:PGO130971 PQK130965:PQK130971 QAG130965:QAG130971 QKC130965:QKC130971 QTY130965:QTY130971 RDU130965:RDU130971 RNQ130965:RNQ130971 RXM130965:RXM130971 SHI130965:SHI130971 SRE130965:SRE130971 TBA130965:TBA130971 TKW130965:TKW130971 TUS130965:TUS130971 UEO130965:UEO130971 UOK130965:UOK130971 UYG130965:UYG130971 VIC130965:VIC130971 VRY130965:VRY130971 WBU130965:WBU130971 WLQ130965:WLQ130971 WVM130965:WVM130971 D196501:D196507 JA196501:JA196507 SW196501:SW196507 ACS196501:ACS196507 AMO196501:AMO196507 AWK196501:AWK196507 BGG196501:BGG196507 BQC196501:BQC196507 BZY196501:BZY196507 CJU196501:CJU196507 CTQ196501:CTQ196507 DDM196501:DDM196507 DNI196501:DNI196507 DXE196501:DXE196507 EHA196501:EHA196507 EQW196501:EQW196507 FAS196501:FAS196507 FKO196501:FKO196507 FUK196501:FUK196507 GEG196501:GEG196507 GOC196501:GOC196507 GXY196501:GXY196507 HHU196501:HHU196507 HRQ196501:HRQ196507 IBM196501:IBM196507 ILI196501:ILI196507 IVE196501:IVE196507 JFA196501:JFA196507 JOW196501:JOW196507 JYS196501:JYS196507 KIO196501:KIO196507 KSK196501:KSK196507 LCG196501:LCG196507 LMC196501:LMC196507 LVY196501:LVY196507 MFU196501:MFU196507 MPQ196501:MPQ196507 MZM196501:MZM196507 NJI196501:NJI196507 NTE196501:NTE196507 ODA196501:ODA196507 OMW196501:OMW196507 OWS196501:OWS196507 PGO196501:PGO196507 PQK196501:PQK196507 QAG196501:QAG196507 QKC196501:QKC196507 QTY196501:QTY196507 RDU196501:RDU196507 RNQ196501:RNQ196507 RXM196501:RXM196507 SHI196501:SHI196507 SRE196501:SRE196507 TBA196501:TBA196507 TKW196501:TKW196507 TUS196501:TUS196507 UEO196501:UEO196507 UOK196501:UOK196507 UYG196501:UYG196507 VIC196501:VIC196507 VRY196501:VRY196507 WBU196501:WBU196507 WLQ196501:WLQ196507 WVM196501:WVM196507 D262037:D262043 JA262037:JA262043 SW262037:SW262043 ACS262037:ACS262043 AMO262037:AMO262043 AWK262037:AWK262043 BGG262037:BGG262043 BQC262037:BQC262043 BZY262037:BZY262043 CJU262037:CJU262043 CTQ262037:CTQ262043 DDM262037:DDM262043 DNI262037:DNI262043 DXE262037:DXE262043 EHA262037:EHA262043 EQW262037:EQW262043 FAS262037:FAS262043 FKO262037:FKO262043 FUK262037:FUK262043 GEG262037:GEG262043 GOC262037:GOC262043 GXY262037:GXY262043 HHU262037:HHU262043 HRQ262037:HRQ262043 IBM262037:IBM262043 ILI262037:ILI262043 IVE262037:IVE262043 JFA262037:JFA262043 JOW262037:JOW262043 JYS262037:JYS262043 KIO262037:KIO262043 KSK262037:KSK262043 LCG262037:LCG262043 LMC262037:LMC262043 LVY262037:LVY262043 MFU262037:MFU262043 MPQ262037:MPQ262043 MZM262037:MZM262043 NJI262037:NJI262043 NTE262037:NTE262043 ODA262037:ODA262043 OMW262037:OMW262043 OWS262037:OWS262043 PGO262037:PGO262043 PQK262037:PQK262043 QAG262037:QAG262043 QKC262037:QKC262043 QTY262037:QTY262043 RDU262037:RDU262043 RNQ262037:RNQ262043 RXM262037:RXM262043 SHI262037:SHI262043 SRE262037:SRE262043 TBA262037:TBA262043 TKW262037:TKW262043 TUS262037:TUS262043 UEO262037:UEO262043 UOK262037:UOK262043 UYG262037:UYG262043 VIC262037:VIC262043 VRY262037:VRY262043 WBU262037:WBU262043 WLQ262037:WLQ262043 WVM262037:WVM262043 D327573:D327579 JA327573:JA327579 SW327573:SW327579 ACS327573:ACS327579 AMO327573:AMO327579 AWK327573:AWK327579 BGG327573:BGG327579 BQC327573:BQC327579 BZY327573:BZY327579 CJU327573:CJU327579 CTQ327573:CTQ327579 DDM327573:DDM327579 DNI327573:DNI327579 DXE327573:DXE327579 EHA327573:EHA327579 EQW327573:EQW327579 FAS327573:FAS327579 FKO327573:FKO327579 FUK327573:FUK327579 GEG327573:GEG327579 GOC327573:GOC327579 GXY327573:GXY327579 HHU327573:HHU327579 HRQ327573:HRQ327579 IBM327573:IBM327579 ILI327573:ILI327579 IVE327573:IVE327579 JFA327573:JFA327579 JOW327573:JOW327579 JYS327573:JYS327579 KIO327573:KIO327579 KSK327573:KSK327579 LCG327573:LCG327579 LMC327573:LMC327579 LVY327573:LVY327579 MFU327573:MFU327579 MPQ327573:MPQ327579 MZM327573:MZM327579 NJI327573:NJI327579 NTE327573:NTE327579 ODA327573:ODA327579 OMW327573:OMW327579 OWS327573:OWS327579 PGO327573:PGO327579 PQK327573:PQK327579 QAG327573:QAG327579 QKC327573:QKC327579 QTY327573:QTY327579 RDU327573:RDU327579 RNQ327573:RNQ327579 RXM327573:RXM327579 SHI327573:SHI327579 SRE327573:SRE327579 TBA327573:TBA327579 TKW327573:TKW327579 TUS327573:TUS327579 UEO327573:UEO327579 UOK327573:UOK327579 UYG327573:UYG327579 VIC327573:VIC327579 VRY327573:VRY327579 WBU327573:WBU327579 WLQ327573:WLQ327579 WVM327573:WVM327579 D393109:D393115 JA393109:JA393115 SW393109:SW393115 ACS393109:ACS393115 AMO393109:AMO393115 AWK393109:AWK393115 BGG393109:BGG393115 BQC393109:BQC393115 BZY393109:BZY393115 CJU393109:CJU393115 CTQ393109:CTQ393115 DDM393109:DDM393115 DNI393109:DNI393115 DXE393109:DXE393115 EHA393109:EHA393115 EQW393109:EQW393115 FAS393109:FAS393115 FKO393109:FKO393115 FUK393109:FUK393115 GEG393109:GEG393115 GOC393109:GOC393115 GXY393109:GXY393115 HHU393109:HHU393115 HRQ393109:HRQ393115 IBM393109:IBM393115 ILI393109:ILI393115 IVE393109:IVE393115 JFA393109:JFA393115 JOW393109:JOW393115 JYS393109:JYS393115 KIO393109:KIO393115 KSK393109:KSK393115 LCG393109:LCG393115 LMC393109:LMC393115 LVY393109:LVY393115 MFU393109:MFU393115 MPQ393109:MPQ393115 MZM393109:MZM393115 NJI393109:NJI393115 NTE393109:NTE393115 ODA393109:ODA393115 OMW393109:OMW393115 OWS393109:OWS393115 PGO393109:PGO393115 PQK393109:PQK393115 QAG393109:QAG393115 QKC393109:QKC393115 QTY393109:QTY393115 RDU393109:RDU393115 RNQ393109:RNQ393115 RXM393109:RXM393115 SHI393109:SHI393115 SRE393109:SRE393115 TBA393109:TBA393115 TKW393109:TKW393115 TUS393109:TUS393115 UEO393109:UEO393115 UOK393109:UOK393115 UYG393109:UYG393115 VIC393109:VIC393115 VRY393109:VRY393115 WBU393109:WBU393115 WLQ393109:WLQ393115 WVM393109:WVM393115 D458645:D458651 JA458645:JA458651 SW458645:SW458651 ACS458645:ACS458651 AMO458645:AMO458651 AWK458645:AWK458651 BGG458645:BGG458651 BQC458645:BQC458651 BZY458645:BZY458651 CJU458645:CJU458651 CTQ458645:CTQ458651 DDM458645:DDM458651 DNI458645:DNI458651 DXE458645:DXE458651 EHA458645:EHA458651 EQW458645:EQW458651 FAS458645:FAS458651 FKO458645:FKO458651 FUK458645:FUK458651 GEG458645:GEG458651 GOC458645:GOC458651 GXY458645:GXY458651 HHU458645:HHU458651 HRQ458645:HRQ458651 IBM458645:IBM458651 ILI458645:ILI458651 IVE458645:IVE458651 JFA458645:JFA458651 JOW458645:JOW458651 JYS458645:JYS458651 KIO458645:KIO458651 KSK458645:KSK458651 LCG458645:LCG458651 LMC458645:LMC458651 LVY458645:LVY458651 MFU458645:MFU458651 MPQ458645:MPQ458651 MZM458645:MZM458651 NJI458645:NJI458651 NTE458645:NTE458651 ODA458645:ODA458651 OMW458645:OMW458651 OWS458645:OWS458651 PGO458645:PGO458651 PQK458645:PQK458651 QAG458645:QAG458651 QKC458645:QKC458651 QTY458645:QTY458651 RDU458645:RDU458651 RNQ458645:RNQ458651 RXM458645:RXM458651 SHI458645:SHI458651 SRE458645:SRE458651 TBA458645:TBA458651 TKW458645:TKW458651 TUS458645:TUS458651 UEO458645:UEO458651 UOK458645:UOK458651 UYG458645:UYG458651 VIC458645:VIC458651 VRY458645:VRY458651 WBU458645:WBU458651 WLQ458645:WLQ458651 WVM458645:WVM458651 D524181:D524187 JA524181:JA524187 SW524181:SW524187 ACS524181:ACS524187 AMO524181:AMO524187 AWK524181:AWK524187 BGG524181:BGG524187 BQC524181:BQC524187 BZY524181:BZY524187 CJU524181:CJU524187 CTQ524181:CTQ524187 DDM524181:DDM524187 DNI524181:DNI524187 DXE524181:DXE524187 EHA524181:EHA524187 EQW524181:EQW524187 FAS524181:FAS524187 FKO524181:FKO524187 FUK524181:FUK524187 GEG524181:GEG524187 GOC524181:GOC524187 GXY524181:GXY524187 HHU524181:HHU524187 HRQ524181:HRQ524187 IBM524181:IBM524187 ILI524181:ILI524187 IVE524181:IVE524187 JFA524181:JFA524187 JOW524181:JOW524187 JYS524181:JYS524187 KIO524181:KIO524187 KSK524181:KSK524187 LCG524181:LCG524187 LMC524181:LMC524187 LVY524181:LVY524187 MFU524181:MFU524187 MPQ524181:MPQ524187 MZM524181:MZM524187 NJI524181:NJI524187 NTE524181:NTE524187 ODA524181:ODA524187 OMW524181:OMW524187 OWS524181:OWS524187 PGO524181:PGO524187 PQK524181:PQK524187 QAG524181:QAG524187 QKC524181:QKC524187 QTY524181:QTY524187 RDU524181:RDU524187 RNQ524181:RNQ524187 RXM524181:RXM524187 SHI524181:SHI524187 SRE524181:SRE524187 TBA524181:TBA524187 TKW524181:TKW524187 TUS524181:TUS524187 UEO524181:UEO524187 UOK524181:UOK524187 UYG524181:UYG524187 VIC524181:VIC524187 VRY524181:VRY524187 WBU524181:WBU524187 WLQ524181:WLQ524187 WVM524181:WVM524187 D589717:D589723 JA589717:JA589723 SW589717:SW589723 ACS589717:ACS589723 AMO589717:AMO589723 AWK589717:AWK589723 BGG589717:BGG589723 BQC589717:BQC589723 BZY589717:BZY589723 CJU589717:CJU589723 CTQ589717:CTQ589723 DDM589717:DDM589723 DNI589717:DNI589723 DXE589717:DXE589723 EHA589717:EHA589723 EQW589717:EQW589723 FAS589717:FAS589723 FKO589717:FKO589723 FUK589717:FUK589723 GEG589717:GEG589723 GOC589717:GOC589723 GXY589717:GXY589723 HHU589717:HHU589723 HRQ589717:HRQ589723 IBM589717:IBM589723 ILI589717:ILI589723 IVE589717:IVE589723 JFA589717:JFA589723 JOW589717:JOW589723 JYS589717:JYS589723 KIO589717:KIO589723 KSK589717:KSK589723 LCG589717:LCG589723 LMC589717:LMC589723 LVY589717:LVY589723 MFU589717:MFU589723 MPQ589717:MPQ589723 MZM589717:MZM589723 NJI589717:NJI589723 NTE589717:NTE589723 ODA589717:ODA589723 OMW589717:OMW589723 OWS589717:OWS589723 PGO589717:PGO589723 PQK589717:PQK589723 QAG589717:QAG589723 QKC589717:QKC589723 QTY589717:QTY589723 RDU589717:RDU589723 RNQ589717:RNQ589723 RXM589717:RXM589723 SHI589717:SHI589723 SRE589717:SRE589723 TBA589717:TBA589723 TKW589717:TKW589723 TUS589717:TUS589723 UEO589717:UEO589723 UOK589717:UOK589723 UYG589717:UYG589723 VIC589717:VIC589723 VRY589717:VRY589723 WBU589717:WBU589723 WLQ589717:WLQ589723 WVM589717:WVM589723 D655253:D655259 JA655253:JA655259 SW655253:SW655259 ACS655253:ACS655259 AMO655253:AMO655259 AWK655253:AWK655259 BGG655253:BGG655259 BQC655253:BQC655259 BZY655253:BZY655259 CJU655253:CJU655259 CTQ655253:CTQ655259 DDM655253:DDM655259 DNI655253:DNI655259 DXE655253:DXE655259 EHA655253:EHA655259 EQW655253:EQW655259 FAS655253:FAS655259 FKO655253:FKO655259 FUK655253:FUK655259 GEG655253:GEG655259 GOC655253:GOC655259 GXY655253:GXY655259 HHU655253:HHU655259 HRQ655253:HRQ655259 IBM655253:IBM655259 ILI655253:ILI655259 IVE655253:IVE655259 JFA655253:JFA655259 JOW655253:JOW655259 JYS655253:JYS655259 KIO655253:KIO655259 KSK655253:KSK655259 LCG655253:LCG655259 LMC655253:LMC655259 LVY655253:LVY655259 MFU655253:MFU655259 MPQ655253:MPQ655259 MZM655253:MZM655259 NJI655253:NJI655259 NTE655253:NTE655259 ODA655253:ODA655259 OMW655253:OMW655259 OWS655253:OWS655259 PGO655253:PGO655259 PQK655253:PQK655259 QAG655253:QAG655259 QKC655253:QKC655259 QTY655253:QTY655259 RDU655253:RDU655259 RNQ655253:RNQ655259 RXM655253:RXM655259 SHI655253:SHI655259 SRE655253:SRE655259 TBA655253:TBA655259 TKW655253:TKW655259 TUS655253:TUS655259 UEO655253:UEO655259 UOK655253:UOK655259 UYG655253:UYG655259 VIC655253:VIC655259 VRY655253:VRY655259 WBU655253:WBU655259 WLQ655253:WLQ655259 WVM655253:WVM655259 D720789:D720795 JA720789:JA720795 SW720789:SW720795 ACS720789:ACS720795 AMO720789:AMO720795 AWK720789:AWK720795 BGG720789:BGG720795 BQC720789:BQC720795 BZY720789:BZY720795 CJU720789:CJU720795 CTQ720789:CTQ720795 DDM720789:DDM720795 DNI720789:DNI720795 DXE720789:DXE720795 EHA720789:EHA720795 EQW720789:EQW720795 FAS720789:FAS720795 FKO720789:FKO720795 FUK720789:FUK720795 GEG720789:GEG720795 GOC720789:GOC720795 GXY720789:GXY720795 HHU720789:HHU720795 HRQ720789:HRQ720795 IBM720789:IBM720795 ILI720789:ILI720795 IVE720789:IVE720795 JFA720789:JFA720795 JOW720789:JOW720795 JYS720789:JYS720795 KIO720789:KIO720795 KSK720789:KSK720795 LCG720789:LCG720795 LMC720789:LMC720795 LVY720789:LVY720795 MFU720789:MFU720795 MPQ720789:MPQ720795 MZM720789:MZM720795 NJI720789:NJI720795 NTE720789:NTE720795 ODA720789:ODA720795 OMW720789:OMW720795 OWS720789:OWS720795 PGO720789:PGO720795 PQK720789:PQK720795 QAG720789:QAG720795 QKC720789:QKC720795 QTY720789:QTY720795 RDU720789:RDU720795 RNQ720789:RNQ720795 RXM720789:RXM720795 SHI720789:SHI720795 SRE720789:SRE720795 TBA720789:TBA720795 TKW720789:TKW720795 TUS720789:TUS720795 UEO720789:UEO720795 UOK720789:UOK720795 UYG720789:UYG720795 VIC720789:VIC720795 VRY720789:VRY720795 WBU720789:WBU720795 WLQ720789:WLQ720795 WVM720789:WVM720795 D786325:D786331 JA786325:JA786331 SW786325:SW786331 ACS786325:ACS786331 AMO786325:AMO786331 AWK786325:AWK786331 BGG786325:BGG786331 BQC786325:BQC786331 BZY786325:BZY786331 CJU786325:CJU786331 CTQ786325:CTQ786331 DDM786325:DDM786331 DNI786325:DNI786331 DXE786325:DXE786331 EHA786325:EHA786331 EQW786325:EQW786331 FAS786325:FAS786331 FKO786325:FKO786331 FUK786325:FUK786331 GEG786325:GEG786331 GOC786325:GOC786331 GXY786325:GXY786331 HHU786325:HHU786331 HRQ786325:HRQ786331 IBM786325:IBM786331 ILI786325:ILI786331 IVE786325:IVE786331 JFA786325:JFA786331 JOW786325:JOW786331 JYS786325:JYS786331 KIO786325:KIO786331 KSK786325:KSK786331 LCG786325:LCG786331 LMC786325:LMC786331 LVY786325:LVY786331 MFU786325:MFU786331 MPQ786325:MPQ786331 MZM786325:MZM786331 NJI786325:NJI786331 NTE786325:NTE786331 ODA786325:ODA786331 OMW786325:OMW786331 OWS786325:OWS786331 PGO786325:PGO786331 PQK786325:PQK786331 QAG786325:QAG786331 QKC786325:QKC786331 QTY786325:QTY786331 RDU786325:RDU786331 RNQ786325:RNQ786331 RXM786325:RXM786331 SHI786325:SHI786331 SRE786325:SRE786331 TBA786325:TBA786331 TKW786325:TKW786331 TUS786325:TUS786331 UEO786325:UEO786331 UOK786325:UOK786331 UYG786325:UYG786331 VIC786325:VIC786331 VRY786325:VRY786331 WBU786325:WBU786331 WLQ786325:WLQ786331 WVM786325:WVM786331 D851861:D851867 JA851861:JA851867 SW851861:SW851867 ACS851861:ACS851867 AMO851861:AMO851867 AWK851861:AWK851867 BGG851861:BGG851867 BQC851861:BQC851867 BZY851861:BZY851867 CJU851861:CJU851867 CTQ851861:CTQ851867 DDM851861:DDM851867 DNI851861:DNI851867 DXE851861:DXE851867 EHA851861:EHA851867 EQW851861:EQW851867 FAS851861:FAS851867 FKO851861:FKO851867 FUK851861:FUK851867 GEG851861:GEG851867 GOC851861:GOC851867 GXY851861:GXY851867 HHU851861:HHU851867 HRQ851861:HRQ851867 IBM851861:IBM851867 ILI851861:ILI851867 IVE851861:IVE851867 JFA851861:JFA851867 JOW851861:JOW851867 JYS851861:JYS851867 KIO851861:KIO851867 KSK851861:KSK851867 LCG851861:LCG851867 LMC851861:LMC851867 LVY851861:LVY851867 MFU851861:MFU851867 MPQ851861:MPQ851867 MZM851861:MZM851867 NJI851861:NJI851867 NTE851861:NTE851867 ODA851861:ODA851867 OMW851861:OMW851867 OWS851861:OWS851867 PGO851861:PGO851867 PQK851861:PQK851867 QAG851861:QAG851867 QKC851861:QKC851867 QTY851861:QTY851867 RDU851861:RDU851867 RNQ851861:RNQ851867 RXM851861:RXM851867 SHI851861:SHI851867 SRE851861:SRE851867 TBA851861:TBA851867 TKW851861:TKW851867 TUS851861:TUS851867 UEO851861:UEO851867 UOK851861:UOK851867 UYG851861:UYG851867 VIC851861:VIC851867 VRY851861:VRY851867 WBU851861:WBU851867 WLQ851861:WLQ851867 WVM851861:WVM851867 D917397:D917403 JA917397:JA917403 SW917397:SW917403 ACS917397:ACS917403 AMO917397:AMO917403 AWK917397:AWK917403 BGG917397:BGG917403 BQC917397:BQC917403 BZY917397:BZY917403 CJU917397:CJU917403 CTQ917397:CTQ917403 DDM917397:DDM917403 DNI917397:DNI917403 DXE917397:DXE917403 EHA917397:EHA917403 EQW917397:EQW917403 FAS917397:FAS917403 FKO917397:FKO917403 FUK917397:FUK917403 GEG917397:GEG917403 GOC917397:GOC917403 GXY917397:GXY917403 HHU917397:HHU917403 HRQ917397:HRQ917403 IBM917397:IBM917403 ILI917397:ILI917403 IVE917397:IVE917403 JFA917397:JFA917403 JOW917397:JOW917403 JYS917397:JYS917403 KIO917397:KIO917403 KSK917397:KSK917403 LCG917397:LCG917403 LMC917397:LMC917403 LVY917397:LVY917403 MFU917397:MFU917403 MPQ917397:MPQ917403 MZM917397:MZM917403 NJI917397:NJI917403 NTE917397:NTE917403 ODA917397:ODA917403 OMW917397:OMW917403 OWS917397:OWS917403 PGO917397:PGO917403 PQK917397:PQK917403 QAG917397:QAG917403 QKC917397:QKC917403 QTY917397:QTY917403 RDU917397:RDU917403 RNQ917397:RNQ917403 RXM917397:RXM917403 SHI917397:SHI917403 SRE917397:SRE917403 TBA917397:TBA917403 TKW917397:TKW917403 TUS917397:TUS917403 UEO917397:UEO917403 UOK917397:UOK917403 UYG917397:UYG917403 VIC917397:VIC917403 VRY917397:VRY917403 WBU917397:WBU917403 WLQ917397:WLQ917403 WVM917397:WVM917403 D982933:D982939 JA982933:JA982939 SW982933:SW982939 ACS982933:ACS982939 AMO982933:AMO982939 AWK982933:AWK982939 BGG982933:BGG982939 BQC982933:BQC982939 BZY982933:BZY982939 CJU982933:CJU982939 CTQ982933:CTQ982939 DDM982933:DDM982939 DNI982933:DNI982939 DXE982933:DXE982939 EHA982933:EHA982939 EQW982933:EQW982939 FAS982933:FAS982939 FKO982933:FKO982939 FUK982933:FUK982939 GEG982933:GEG982939 GOC982933:GOC982939 GXY982933:GXY982939 HHU982933:HHU982939 HRQ982933:HRQ982939 IBM982933:IBM982939 ILI982933:ILI982939 IVE982933:IVE982939 JFA982933:JFA982939 JOW982933:JOW982939 JYS982933:JYS982939 KIO982933:KIO982939 KSK982933:KSK982939 LCG982933:LCG982939 LMC982933:LMC982939 LVY982933:LVY982939 MFU982933:MFU982939 MPQ982933:MPQ982939 MZM982933:MZM982939 NJI982933:NJI982939 NTE982933:NTE982939 ODA982933:ODA982939 OMW982933:OMW982939 OWS982933:OWS982939 PGO982933:PGO982939 PQK982933:PQK982939 QAG982933:QAG982939 QKC982933:QKC982939 QTY982933:QTY982939 RDU982933:RDU982939 RNQ982933:RNQ982939 RXM982933:RXM982939 SHI982933:SHI982939 SRE982933:SRE982939 TBA982933:TBA982939 TKW982933:TKW982939 TUS982933:TUS982939 UEO982933:UEO982939 UOK982933:UOK982939 UYG982933:UYG982939 VIC982933:VIC982939 VRY982933:VRY982939 WBU982933:WBU982939 WLQ982933:WLQ982939 WVM982933:WVM982939" xr:uid="{00000000-0002-0000-0000-000002000000}"/>
    <dataValidation allowBlank="1" showInputMessage="1" showErrorMessage="1" prompt="Digite los datos del contador o Revisor Fiscal si está obligado" sqref="WVM982941:WVM982948 D65437:D65444 JA65437:JA65444 SW65437:SW65444 ACS65437:ACS65444 AMO65437:AMO65444 AWK65437:AWK65444 BGG65437:BGG65444 BQC65437:BQC65444 BZY65437:BZY65444 CJU65437:CJU65444 CTQ65437:CTQ65444 DDM65437:DDM65444 DNI65437:DNI65444 DXE65437:DXE65444 EHA65437:EHA65444 EQW65437:EQW65444 FAS65437:FAS65444 FKO65437:FKO65444 FUK65437:FUK65444 GEG65437:GEG65444 GOC65437:GOC65444 GXY65437:GXY65444 HHU65437:HHU65444 HRQ65437:HRQ65444 IBM65437:IBM65444 ILI65437:ILI65444 IVE65437:IVE65444 JFA65437:JFA65444 JOW65437:JOW65444 JYS65437:JYS65444 KIO65437:KIO65444 KSK65437:KSK65444 LCG65437:LCG65444 LMC65437:LMC65444 LVY65437:LVY65444 MFU65437:MFU65444 MPQ65437:MPQ65444 MZM65437:MZM65444 NJI65437:NJI65444 NTE65437:NTE65444 ODA65437:ODA65444 OMW65437:OMW65444 OWS65437:OWS65444 PGO65437:PGO65444 PQK65437:PQK65444 QAG65437:QAG65444 QKC65437:QKC65444 QTY65437:QTY65444 RDU65437:RDU65444 RNQ65437:RNQ65444 RXM65437:RXM65444 SHI65437:SHI65444 SRE65437:SRE65444 TBA65437:TBA65444 TKW65437:TKW65444 TUS65437:TUS65444 UEO65437:UEO65444 UOK65437:UOK65444 UYG65437:UYG65444 VIC65437:VIC65444 VRY65437:VRY65444 WBU65437:WBU65444 WLQ65437:WLQ65444 WVM65437:WVM65444 D130973:D130980 JA130973:JA130980 SW130973:SW130980 ACS130973:ACS130980 AMO130973:AMO130980 AWK130973:AWK130980 BGG130973:BGG130980 BQC130973:BQC130980 BZY130973:BZY130980 CJU130973:CJU130980 CTQ130973:CTQ130980 DDM130973:DDM130980 DNI130973:DNI130980 DXE130973:DXE130980 EHA130973:EHA130980 EQW130973:EQW130980 FAS130973:FAS130980 FKO130973:FKO130980 FUK130973:FUK130980 GEG130973:GEG130980 GOC130973:GOC130980 GXY130973:GXY130980 HHU130973:HHU130980 HRQ130973:HRQ130980 IBM130973:IBM130980 ILI130973:ILI130980 IVE130973:IVE130980 JFA130973:JFA130980 JOW130973:JOW130980 JYS130973:JYS130980 KIO130973:KIO130980 KSK130973:KSK130980 LCG130973:LCG130980 LMC130973:LMC130980 LVY130973:LVY130980 MFU130973:MFU130980 MPQ130973:MPQ130980 MZM130973:MZM130980 NJI130973:NJI130980 NTE130973:NTE130980 ODA130973:ODA130980 OMW130973:OMW130980 OWS130973:OWS130980 PGO130973:PGO130980 PQK130973:PQK130980 QAG130973:QAG130980 QKC130973:QKC130980 QTY130973:QTY130980 RDU130973:RDU130980 RNQ130973:RNQ130980 RXM130973:RXM130980 SHI130973:SHI130980 SRE130973:SRE130980 TBA130973:TBA130980 TKW130973:TKW130980 TUS130973:TUS130980 UEO130973:UEO130980 UOK130973:UOK130980 UYG130973:UYG130980 VIC130973:VIC130980 VRY130973:VRY130980 WBU130973:WBU130980 WLQ130973:WLQ130980 WVM130973:WVM130980 D196509:D196516 JA196509:JA196516 SW196509:SW196516 ACS196509:ACS196516 AMO196509:AMO196516 AWK196509:AWK196516 BGG196509:BGG196516 BQC196509:BQC196516 BZY196509:BZY196516 CJU196509:CJU196516 CTQ196509:CTQ196516 DDM196509:DDM196516 DNI196509:DNI196516 DXE196509:DXE196516 EHA196509:EHA196516 EQW196509:EQW196516 FAS196509:FAS196516 FKO196509:FKO196516 FUK196509:FUK196516 GEG196509:GEG196516 GOC196509:GOC196516 GXY196509:GXY196516 HHU196509:HHU196516 HRQ196509:HRQ196516 IBM196509:IBM196516 ILI196509:ILI196516 IVE196509:IVE196516 JFA196509:JFA196516 JOW196509:JOW196516 JYS196509:JYS196516 KIO196509:KIO196516 KSK196509:KSK196516 LCG196509:LCG196516 LMC196509:LMC196516 LVY196509:LVY196516 MFU196509:MFU196516 MPQ196509:MPQ196516 MZM196509:MZM196516 NJI196509:NJI196516 NTE196509:NTE196516 ODA196509:ODA196516 OMW196509:OMW196516 OWS196509:OWS196516 PGO196509:PGO196516 PQK196509:PQK196516 QAG196509:QAG196516 QKC196509:QKC196516 QTY196509:QTY196516 RDU196509:RDU196516 RNQ196509:RNQ196516 RXM196509:RXM196516 SHI196509:SHI196516 SRE196509:SRE196516 TBA196509:TBA196516 TKW196509:TKW196516 TUS196509:TUS196516 UEO196509:UEO196516 UOK196509:UOK196516 UYG196509:UYG196516 VIC196509:VIC196516 VRY196509:VRY196516 WBU196509:WBU196516 WLQ196509:WLQ196516 WVM196509:WVM196516 D262045:D262052 JA262045:JA262052 SW262045:SW262052 ACS262045:ACS262052 AMO262045:AMO262052 AWK262045:AWK262052 BGG262045:BGG262052 BQC262045:BQC262052 BZY262045:BZY262052 CJU262045:CJU262052 CTQ262045:CTQ262052 DDM262045:DDM262052 DNI262045:DNI262052 DXE262045:DXE262052 EHA262045:EHA262052 EQW262045:EQW262052 FAS262045:FAS262052 FKO262045:FKO262052 FUK262045:FUK262052 GEG262045:GEG262052 GOC262045:GOC262052 GXY262045:GXY262052 HHU262045:HHU262052 HRQ262045:HRQ262052 IBM262045:IBM262052 ILI262045:ILI262052 IVE262045:IVE262052 JFA262045:JFA262052 JOW262045:JOW262052 JYS262045:JYS262052 KIO262045:KIO262052 KSK262045:KSK262052 LCG262045:LCG262052 LMC262045:LMC262052 LVY262045:LVY262052 MFU262045:MFU262052 MPQ262045:MPQ262052 MZM262045:MZM262052 NJI262045:NJI262052 NTE262045:NTE262052 ODA262045:ODA262052 OMW262045:OMW262052 OWS262045:OWS262052 PGO262045:PGO262052 PQK262045:PQK262052 QAG262045:QAG262052 QKC262045:QKC262052 QTY262045:QTY262052 RDU262045:RDU262052 RNQ262045:RNQ262052 RXM262045:RXM262052 SHI262045:SHI262052 SRE262045:SRE262052 TBA262045:TBA262052 TKW262045:TKW262052 TUS262045:TUS262052 UEO262045:UEO262052 UOK262045:UOK262052 UYG262045:UYG262052 VIC262045:VIC262052 VRY262045:VRY262052 WBU262045:WBU262052 WLQ262045:WLQ262052 WVM262045:WVM262052 D327581:D327588 JA327581:JA327588 SW327581:SW327588 ACS327581:ACS327588 AMO327581:AMO327588 AWK327581:AWK327588 BGG327581:BGG327588 BQC327581:BQC327588 BZY327581:BZY327588 CJU327581:CJU327588 CTQ327581:CTQ327588 DDM327581:DDM327588 DNI327581:DNI327588 DXE327581:DXE327588 EHA327581:EHA327588 EQW327581:EQW327588 FAS327581:FAS327588 FKO327581:FKO327588 FUK327581:FUK327588 GEG327581:GEG327588 GOC327581:GOC327588 GXY327581:GXY327588 HHU327581:HHU327588 HRQ327581:HRQ327588 IBM327581:IBM327588 ILI327581:ILI327588 IVE327581:IVE327588 JFA327581:JFA327588 JOW327581:JOW327588 JYS327581:JYS327588 KIO327581:KIO327588 KSK327581:KSK327588 LCG327581:LCG327588 LMC327581:LMC327588 LVY327581:LVY327588 MFU327581:MFU327588 MPQ327581:MPQ327588 MZM327581:MZM327588 NJI327581:NJI327588 NTE327581:NTE327588 ODA327581:ODA327588 OMW327581:OMW327588 OWS327581:OWS327588 PGO327581:PGO327588 PQK327581:PQK327588 QAG327581:QAG327588 QKC327581:QKC327588 QTY327581:QTY327588 RDU327581:RDU327588 RNQ327581:RNQ327588 RXM327581:RXM327588 SHI327581:SHI327588 SRE327581:SRE327588 TBA327581:TBA327588 TKW327581:TKW327588 TUS327581:TUS327588 UEO327581:UEO327588 UOK327581:UOK327588 UYG327581:UYG327588 VIC327581:VIC327588 VRY327581:VRY327588 WBU327581:WBU327588 WLQ327581:WLQ327588 WVM327581:WVM327588 D393117:D393124 JA393117:JA393124 SW393117:SW393124 ACS393117:ACS393124 AMO393117:AMO393124 AWK393117:AWK393124 BGG393117:BGG393124 BQC393117:BQC393124 BZY393117:BZY393124 CJU393117:CJU393124 CTQ393117:CTQ393124 DDM393117:DDM393124 DNI393117:DNI393124 DXE393117:DXE393124 EHA393117:EHA393124 EQW393117:EQW393124 FAS393117:FAS393124 FKO393117:FKO393124 FUK393117:FUK393124 GEG393117:GEG393124 GOC393117:GOC393124 GXY393117:GXY393124 HHU393117:HHU393124 HRQ393117:HRQ393124 IBM393117:IBM393124 ILI393117:ILI393124 IVE393117:IVE393124 JFA393117:JFA393124 JOW393117:JOW393124 JYS393117:JYS393124 KIO393117:KIO393124 KSK393117:KSK393124 LCG393117:LCG393124 LMC393117:LMC393124 LVY393117:LVY393124 MFU393117:MFU393124 MPQ393117:MPQ393124 MZM393117:MZM393124 NJI393117:NJI393124 NTE393117:NTE393124 ODA393117:ODA393124 OMW393117:OMW393124 OWS393117:OWS393124 PGO393117:PGO393124 PQK393117:PQK393124 QAG393117:QAG393124 QKC393117:QKC393124 QTY393117:QTY393124 RDU393117:RDU393124 RNQ393117:RNQ393124 RXM393117:RXM393124 SHI393117:SHI393124 SRE393117:SRE393124 TBA393117:TBA393124 TKW393117:TKW393124 TUS393117:TUS393124 UEO393117:UEO393124 UOK393117:UOK393124 UYG393117:UYG393124 VIC393117:VIC393124 VRY393117:VRY393124 WBU393117:WBU393124 WLQ393117:WLQ393124 WVM393117:WVM393124 D458653:D458660 JA458653:JA458660 SW458653:SW458660 ACS458653:ACS458660 AMO458653:AMO458660 AWK458653:AWK458660 BGG458653:BGG458660 BQC458653:BQC458660 BZY458653:BZY458660 CJU458653:CJU458660 CTQ458653:CTQ458660 DDM458653:DDM458660 DNI458653:DNI458660 DXE458653:DXE458660 EHA458653:EHA458660 EQW458653:EQW458660 FAS458653:FAS458660 FKO458653:FKO458660 FUK458653:FUK458660 GEG458653:GEG458660 GOC458653:GOC458660 GXY458653:GXY458660 HHU458653:HHU458660 HRQ458653:HRQ458660 IBM458653:IBM458660 ILI458653:ILI458660 IVE458653:IVE458660 JFA458653:JFA458660 JOW458653:JOW458660 JYS458653:JYS458660 KIO458653:KIO458660 KSK458653:KSK458660 LCG458653:LCG458660 LMC458653:LMC458660 LVY458653:LVY458660 MFU458653:MFU458660 MPQ458653:MPQ458660 MZM458653:MZM458660 NJI458653:NJI458660 NTE458653:NTE458660 ODA458653:ODA458660 OMW458653:OMW458660 OWS458653:OWS458660 PGO458653:PGO458660 PQK458653:PQK458660 QAG458653:QAG458660 QKC458653:QKC458660 QTY458653:QTY458660 RDU458653:RDU458660 RNQ458653:RNQ458660 RXM458653:RXM458660 SHI458653:SHI458660 SRE458653:SRE458660 TBA458653:TBA458660 TKW458653:TKW458660 TUS458653:TUS458660 UEO458653:UEO458660 UOK458653:UOK458660 UYG458653:UYG458660 VIC458653:VIC458660 VRY458653:VRY458660 WBU458653:WBU458660 WLQ458653:WLQ458660 WVM458653:WVM458660 D524189:D524196 JA524189:JA524196 SW524189:SW524196 ACS524189:ACS524196 AMO524189:AMO524196 AWK524189:AWK524196 BGG524189:BGG524196 BQC524189:BQC524196 BZY524189:BZY524196 CJU524189:CJU524196 CTQ524189:CTQ524196 DDM524189:DDM524196 DNI524189:DNI524196 DXE524189:DXE524196 EHA524189:EHA524196 EQW524189:EQW524196 FAS524189:FAS524196 FKO524189:FKO524196 FUK524189:FUK524196 GEG524189:GEG524196 GOC524189:GOC524196 GXY524189:GXY524196 HHU524189:HHU524196 HRQ524189:HRQ524196 IBM524189:IBM524196 ILI524189:ILI524196 IVE524189:IVE524196 JFA524189:JFA524196 JOW524189:JOW524196 JYS524189:JYS524196 KIO524189:KIO524196 KSK524189:KSK524196 LCG524189:LCG524196 LMC524189:LMC524196 LVY524189:LVY524196 MFU524189:MFU524196 MPQ524189:MPQ524196 MZM524189:MZM524196 NJI524189:NJI524196 NTE524189:NTE524196 ODA524189:ODA524196 OMW524189:OMW524196 OWS524189:OWS524196 PGO524189:PGO524196 PQK524189:PQK524196 QAG524189:QAG524196 QKC524189:QKC524196 QTY524189:QTY524196 RDU524189:RDU524196 RNQ524189:RNQ524196 RXM524189:RXM524196 SHI524189:SHI524196 SRE524189:SRE524196 TBA524189:TBA524196 TKW524189:TKW524196 TUS524189:TUS524196 UEO524189:UEO524196 UOK524189:UOK524196 UYG524189:UYG524196 VIC524189:VIC524196 VRY524189:VRY524196 WBU524189:WBU524196 WLQ524189:WLQ524196 WVM524189:WVM524196 D589725:D589732 JA589725:JA589732 SW589725:SW589732 ACS589725:ACS589732 AMO589725:AMO589732 AWK589725:AWK589732 BGG589725:BGG589732 BQC589725:BQC589732 BZY589725:BZY589732 CJU589725:CJU589732 CTQ589725:CTQ589732 DDM589725:DDM589732 DNI589725:DNI589732 DXE589725:DXE589732 EHA589725:EHA589732 EQW589725:EQW589732 FAS589725:FAS589732 FKO589725:FKO589732 FUK589725:FUK589732 GEG589725:GEG589732 GOC589725:GOC589732 GXY589725:GXY589732 HHU589725:HHU589732 HRQ589725:HRQ589732 IBM589725:IBM589732 ILI589725:ILI589732 IVE589725:IVE589732 JFA589725:JFA589732 JOW589725:JOW589732 JYS589725:JYS589732 KIO589725:KIO589732 KSK589725:KSK589732 LCG589725:LCG589732 LMC589725:LMC589732 LVY589725:LVY589732 MFU589725:MFU589732 MPQ589725:MPQ589732 MZM589725:MZM589732 NJI589725:NJI589732 NTE589725:NTE589732 ODA589725:ODA589732 OMW589725:OMW589732 OWS589725:OWS589732 PGO589725:PGO589732 PQK589725:PQK589732 QAG589725:QAG589732 QKC589725:QKC589732 QTY589725:QTY589732 RDU589725:RDU589732 RNQ589725:RNQ589732 RXM589725:RXM589732 SHI589725:SHI589732 SRE589725:SRE589732 TBA589725:TBA589732 TKW589725:TKW589732 TUS589725:TUS589732 UEO589725:UEO589732 UOK589725:UOK589732 UYG589725:UYG589732 VIC589725:VIC589732 VRY589725:VRY589732 WBU589725:WBU589732 WLQ589725:WLQ589732 WVM589725:WVM589732 D655261:D655268 JA655261:JA655268 SW655261:SW655268 ACS655261:ACS655268 AMO655261:AMO655268 AWK655261:AWK655268 BGG655261:BGG655268 BQC655261:BQC655268 BZY655261:BZY655268 CJU655261:CJU655268 CTQ655261:CTQ655268 DDM655261:DDM655268 DNI655261:DNI655268 DXE655261:DXE655268 EHA655261:EHA655268 EQW655261:EQW655268 FAS655261:FAS655268 FKO655261:FKO655268 FUK655261:FUK655268 GEG655261:GEG655268 GOC655261:GOC655268 GXY655261:GXY655268 HHU655261:HHU655268 HRQ655261:HRQ655268 IBM655261:IBM655268 ILI655261:ILI655268 IVE655261:IVE655268 JFA655261:JFA655268 JOW655261:JOW655268 JYS655261:JYS655268 KIO655261:KIO655268 KSK655261:KSK655268 LCG655261:LCG655268 LMC655261:LMC655268 LVY655261:LVY655268 MFU655261:MFU655268 MPQ655261:MPQ655268 MZM655261:MZM655268 NJI655261:NJI655268 NTE655261:NTE655268 ODA655261:ODA655268 OMW655261:OMW655268 OWS655261:OWS655268 PGO655261:PGO655268 PQK655261:PQK655268 QAG655261:QAG655268 QKC655261:QKC655268 QTY655261:QTY655268 RDU655261:RDU655268 RNQ655261:RNQ655268 RXM655261:RXM655268 SHI655261:SHI655268 SRE655261:SRE655268 TBA655261:TBA655268 TKW655261:TKW655268 TUS655261:TUS655268 UEO655261:UEO655268 UOK655261:UOK655268 UYG655261:UYG655268 VIC655261:VIC655268 VRY655261:VRY655268 WBU655261:WBU655268 WLQ655261:WLQ655268 WVM655261:WVM655268 D720797:D720804 JA720797:JA720804 SW720797:SW720804 ACS720797:ACS720804 AMO720797:AMO720804 AWK720797:AWK720804 BGG720797:BGG720804 BQC720797:BQC720804 BZY720797:BZY720804 CJU720797:CJU720804 CTQ720797:CTQ720804 DDM720797:DDM720804 DNI720797:DNI720804 DXE720797:DXE720804 EHA720797:EHA720804 EQW720797:EQW720804 FAS720797:FAS720804 FKO720797:FKO720804 FUK720797:FUK720804 GEG720797:GEG720804 GOC720797:GOC720804 GXY720797:GXY720804 HHU720797:HHU720804 HRQ720797:HRQ720804 IBM720797:IBM720804 ILI720797:ILI720804 IVE720797:IVE720804 JFA720797:JFA720804 JOW720797:JOW720804 JYS720797:JYS720804 KIO720797:KIO720804 KSK720797:KSK720804 LCG720797:LCG720804 LMC720797:LMC720804 LVY720797:LVY720804 MFU720797:MFU720804 MPQ720797:MPQ720804 MZM720797:MZM720804 NJI720797:NJI720804 NTE720797:NTE720804 ODA720797:ODA720804 OMW720797:OMW720804 OWS720797:OWS720804 PGO720797:PGO720804 PQK720797:PQK720804 QAG720797:QAG720804 QKC720797:QKC720804 QTY720797:QTY720804 RDU720797:RDU720804 RNQ720797:RNQ720804 RXM720797:RXM720804 SHI720797:SHI720804 SRE720797:SRE720804 TBA720797:TBA720804 TKW720797:TKW720804 TUS720797:TUS720804 UEO720797:UEO720804 UOK720797:UOK720804 UYG720797:UYG720804 VIC720797:VIC720804 VRY720797:VRY720804 WBU720797:WBU720804 WLQ720797:WLQ720804 WVM720797:WVM720804 D786333:D786340 JA786333:JA786340 SW786333:SW786340 ACS786333:ACS786340 AMO786333:AMO786340 AWK786333:AWK786340 BGG786333:BGG786340 BQC786333:BQC786340 BZY786333:BZY786340 CJU786333:CJU786340 CTQ786333:CTQ786340 DDM786333:DDM786340 DNI786333:DNI786340 DXE786333:DXE786340 EHA786333:EHA786340 EQW786333:EQW786340 FAS786333:FAS786340 FKO786333:FKO786340 FUK786333:FUK786340 GEG786333:GEG786340 GOC786333:GOC786340 GXY786333:GXY786340 HHU786333:HHU786340 HRQ786333:HRQ786340 IBM786333:IBM786340 ILI786333:ILI786340 IVE786333:IVE786340 JFA786333:JFA786340 JOW786333:JOW786340 JYS786333:JYS786340 KIO786333:KIO786340 KSK786333:KSK786340 LCG786333:LCG786340 LMC786333:LMC786340 LVY786333:LVY786340 MFU786333:MFU786340 MPQ786333:MPQ786340 MZM786333:MZM786340 NJI786333:NJI786340 NTE786333:NTE786340 ODA786333:ODA786340 OMW786333:OMW786340 OWS786333:OWS786340 PGO786333:PGO786340 PQK786333:PQK786340 QAG786333:QAG786340 QKC786333:QKC786340 QTY786333:QTY786340 RDU786333:RDU786340 RNQ786333:RNQ786340 RXM786333:RXM786340 SHI786333:SHI786340 SRE786333:SRE786340 TBA786333:TBA786340 TKW786333:TKW786340 TUS786333:TUS786340 UEO786333:UEO786340 UOK786333:UOK786340 UYG786333:UYG786340 VIC786333:VIC786340 VRY786333:VRY786340 WBU786333:WBU786340 WLQ786333:WLQ786340 WVM786333:WVM786340 D851869:D851876 JA851869:JA851876 SW851869:SW851876 ACS851869:ACS851876 AMO851869:AMO851876 AWK851869:AWK851876 BGG851869:BGG851876 BQC851869:BQC851876 BZY851869:BZY851876 CJU851869:CJU851876 CTQ851869:CTQ851876 DDM851869:DDM851876 DNI851869:DNI851876 DXE851869:DXE851876 EHA851869:EHA851876 EQW851869:EQW851876 FAS851869:FAS851876 FKO851869:FKO851876 FUK851869:FUK851876 GEG851869:GEG851876 GOC851869:GOC851876 GXY851869:GXY851876 HHU851869:HHU851876 HRQ851869:HRQ851876 IBM851869:IBM851876 ILI851869:ILI851876 IVE851869:IVE851876 JFA851869:JFA851876 JOW851869:JOW851876 JYS851869:JYS851876 KIO851869:KIO851876 KSK851869:KSK851876 LCG851869:LCG851876 LMC851869:LMC851876 LVY851869:LVY851876 MFU851869:MFU851876 MPQ851869:MPQ851876 MZM851869:MZM851876 NJI851869:NJI851876 NTE851869:NTE851876 ODA851869:ODA851876 OMW851869:OMW851876 OWS851869:OWS851876 PGO851869:PGO851876 PQK851869:PQK851876 QAG851869:QAG851876 QKC851869:QKC851876 QTY851869:QTY851876 RDU851869:RDU851876 RNQ851869:RNQ851876 RXM851869:RXM851876 SHI851869:SHI851876 SRE851869:SRE851876 TBA851869:TBA851876 TKW851869:TKW851876 TUS851869:TUS851876 UEO851869:UEO851876 UOK851869:UOK851876 UYG851869:UYG851876 VIC851869:VIC851876 VRY851869:VRY851876 WBU851869:WBU851876 WLQ851869:WLQ851876 WVM851869:WVM851876 D917405:D917412 JA917405:JA917412 SW917405:SW917412 ACS917405:ACS917412 AMO917405:AMO917412 AWK917405:AWK917412 BGG917405:BGG917412 BQC917405:BQC917412 BZY917405:BZY917412 CJU917405:CJU917412 CTQ917405:CTQ917412 DDM917405:DDM917412 DNI917405:DNI917412 DXE917405:DXE917412 EHA917405:EHA917412 EQW917405:EQW917412 FAS917405:FAS917412 FKO917405:FKO917412 FUK917405:FUK917412 GEG917405:GEG917412 GOC917405:GOC917412 GXY917405:GXY917412 HHU917405:HHU917412 HRQ917405:HRQ917412 IBM917405:IBM917412 ILI917405:ILI917412 IVE917405:IVE917412 JFA917405:JFA917412 JOW917405:JOW917412 JYS917405:JYS917412 KIO917405:KIO917412 KSK917405:KSK917412 LCG917405:LCG917412 LMC917405:LMC917412 LVY917405:LVY917412 MFU917405:MFU917412 MPQ917405:MPQ917412 MZM917405:MZM917412 NJI917405:NJI917412 NTE917405:NTE917412 ODA917405:ODA917412 OMW917405:OMW917412 OWS917405:OWS917412 PGO917405:PGO917412 PQK917405:PQK917412 QAG917405:QAG917412 QKC917405:QKC917412 QTY917405:QTY917412 RDU917405:RDU917412 RNQ917405:RNQ917412 RXM917405:RXM917412 SHI917405:SHI917412 SRE917405:SRE917412 TBA917405:TBA917412 TKW917405:TKW917412 TUS917405:TUS917412 UEO917405:UEO917412 UOK917405:UOK917412 UYG917405:UYG917412 VIC917405:VIC917412 VRY917405:VRY917412 WBU917405:WBU917412 WLQ917405:WLQ917412 WVM917405:WVM917412 D982941:D982948 JA982941:JA982948 SW982941:SW982948 ACS982941:ACS982948 AMO982941:AMO982948 AWK982941:AWK982948 BGG982941:BGG982948 BQC982941:BQC982948 BZY982941:BZY982948 CJU982941:CJU982948 CTQ982941:CTQ982948 DDM982941:DDM982948 DNI982941:DNI982948 DXE982941:DXE982948 EHA982941:EHA982948 EQW982941:EQW982948 FAS982941:FAS982948 FKO982941:FKO982948 FUK982941:FUK982948 GEG982941:GEG982948 GOC982941:GOC982948 GXY982941:GXY982948 HHU982941:HHU982948 HRQ982941:HRQ982948 IBM982941:IBM982948 ILI982941:ILI982948 IVE982941:IVE982948 JFA982941:JFA982948 JOW982941:JOW982948 JYS982941:JYS982948 KIO982941:KIO982948 KSK982941:KSK982948 LCG982941:LCG982948 LMC982941:LMC982948 LVY982941:LVY982948 MFU982941:MFU982948 MPQ982941:MPQ982948 MZM982941:MZM982948 NJI982941:NJI982948 NTE982941:NTE982948 ODA982941:ODA982948 OMW982941:OMW982948 OWS982941:OWS982948 PGO982941:PGO982948 PQK982941:PQK982948 QAG982941:QAG982948 QKC982941:QKC982948 QTY982941:QTY982948 RDU982941:RDU982948 RNQ982941:RNQ982948 RXM982941:RXM982948 SHI982941:SHI982948 SRE982941:SRE982948 TBA982941:TBA982948 TKW982941:TKW982948 TUS982941:TUS982948 UEO982941:UEO982948 UOK982941:UOK982948 UYG982941:UYG982948 VIC982941:VIC982948 VRY982941:VRY982948 WBU982941:WBU982948 WLQ982941:WLQ982948" xr:uid="{00000000-0002-0000-0000-000003000000}"/>
    <dataValidation type="list" allowBlank="1" showInputMessage="1" showErrorMessage="1" prompt="Seleccione de la lista_x000a_Debe corresponder a la registrada en el RUT" sqref="WVM982929 WLQ982929 WBU982929 VRY982929 VIC982929 UYG982929 UOK982929 UEO982929 TUS982929 TKW982929 TBA982929 SRE982929 SHI982929 RXM982929 RNQ982929 RDU982929 QTY982929 QKC982929 QAG982929 PQK982929 PGO982929 OWS982929 OMW982929 ODA982929 NTE982929 NJI982929 MZM982929 MPQ982929 MFU982929 LVY982929 LMC982929 LCG982929 KSK982929 KIO982929 JYS982929 JOW982929 JFA982929 IVE982929 ILI982929 IBM982929 HRQ982929 HHU982929 GXY982929 GOC982929 GEG982929 FUK982929 FKO982929 FAS982929 EQW982929 EHA982929 DXE982929 DNI982929 DDM982929 CTQ982929 CJU982929 BZY982929 BQC982929 BGG982929 AWK982929 AMO982929 ACS982929 SW982929 JA982929 D982929 WVM917393 WLQ917393 WBU917393 VRY917393 VIC917393 UYG917393 UOK917393 UEO917393 TUS917393 TKW917393 TBA917393 SRE917393 SHI917393 RXM917393 RNQ917393 RDU917393 QTY917393 QKC917393 QAG917393 PQK917393 PGO917393 OWS917393 OMW917393 ODA917393 NTE917393 NJI917393 MZM917393 MPQ917393 MFU917393 LVY917393 LMC917393 LCG917393 KSK917393 KIO917393 JYS917393 JOW917393 JFA917393 IVE917393 ILI917393 IBM917393 HRQ917393 HHU917393 GXY917393 GOC917393 GEG917393 FUK917393 FKO917393 FAS917393 EQW917393 EHA917393 DXE917393 DNI917393 DDM917393 CTQ917393 CJU917393 BZY917393 BQC917393 BGG917393 AWK917393 AMO917393 ACS917393 SW917393 JA917393 D917393 WVM851857 WLQ851857 WBU851857 VRY851857 VIC851857 UYG851857 UOK851857 UEO851857 TUS851857 TKW851857 TBA851857 SRE851857 SHI851857 RXM851857 RNQ851857 RDU851857 QTY851857 QKC851857 QAG851857 PQK851857 PGO851857 OWS851857 OMW851857 ODA851857 NTE851857 NJI851857 MZM851857 MPQ851857 MFU851857 LVY851857 LMC851857 LCG851857 KSK851857 KIO851857 JYS851857 JOW851857 JFA851857 IVE851857 ILI851857 IBM851857 HRQ851857 HHU851857 GXY851857 GOC851857 GEG851857 FUK851857 FKO851857 FAS851857 EQW851857 EHA851857 DXE851857 DNI851857 DDM851857 CTQ851857 CJU851857 BZY851857 BQC851857 BGG851857 AWK851857 AMO851857 ACS851857 SW851857 JA851857 D851857 WVM786321 WLQ786321 WBU786321 VRY786321 VIC786321 UYG786321 UOK786321 UEO786321 TUS786321 TKW786321 TBA786321 SRE786321 SHI786321 RXM786321 RNQ786321 RDU786321 QTY786321 QKC786321 QAG786321 PQK786321 PGO786321 OWS786321 OMW786321 ODA786321 NTE786321 NJI786321 MZM786321 MPQ786321 MFU786321 LVY786321 LMC786321 LCG786321 KSK786321 KIO786321 JYS786321 JOW786321 JFA786321 IVE786321 ILI786321 IBM786321 HRQ786321 HHU786321 GXY786321 GOC786321 GEG786321 FUK786321 FKO786321 FAS786321 EQW786321 EHA786321 DXE786321 DNI786321 DDM786321 CTQ786321 CJU786321 BZY786321 BQC786321 BGG786321 AWK786321 AMO786321 ACS786321 SW786321 JA786321 D786321 WVM720785 WLQ720785 WBU720785 VRY720785 VIC720785 UYG720785 UOK720785 UEO720785 TUS720785 TKW720785 TBA720785 SRE720785 SHI720785 RXM720785 RNQ720785 RDU720785 QTY720785 QKC720785 QAG720785 PQK720785 PGO720785 OWS720785 OMW720785 ODA720785 NTE720785 NJI720785 MZM720785 MPQ720785 MFU720785 LVY720785 LMC720785 LCG720785 KSK720785 KIO720785 JYS720785 JOW720785 JFA720785 IVE720785 ILI720785 IBM720785 HRQ720785 HHU720785 GXY720785 GOC720785 GEG720785 FUK720785 FKO720785 FAS720785 EQW720785 EHA720785 DXE720785 DNI720785 DDM720785 CTQ720785 CJU720785 BZY720785 BQC720785 BGG720785 AWK720785 AMO720785 ACS720785 SW720785 JA720785 D720785 WVM655249 WLQ655249 WBU655249 VRY655249 VIC655249 UYG655249 UOK655249 UEO655249 TUS655249 TKW655249 TBA655249 SRE655249 SHI655249 RXM655249 RNQ655249 RDU655249 QTY655249 QKC655249 QAG655249 PQK655249 PGO655249 OWS655249 OMW655249 ODA655249 NTE655249 NJI655249 MZM655249 MPQ655249 MFU655249 LVY655249 LMC655249 LCG655249 KSK655249 KIO655249 JYS655249 JOW655249 JFA655249 IVE655249 ILI655249 IBM655249 HRQ655249 HHU655249 GXY655249 GOC655249 GEG655249 FUK655249 FKO655249 FAS655249 EQW655249 EHA655249 DXE655249 DNI655249 DDM655249 CTQ655249 CJU655249 BZY655249 BQC655249 BGG655249 AWK655249 AMO655249 ACS655249 SW655249 JA655249 D655249 WVM589713 WLQ589713 WBU589713 VRY589713 VIC589713 UYG589713 UOK589713 UEO589713 TUS589713 TKW589713 TBA589713 SRE589713 SHI589713 RXM589713 RNQ589713 RDU589713 QTY589713 QKC589713 QAG589713 PQK589713 PGO589713 OWS589713 OMW589713 ODA589713 NTE589713 NJI589713 MZM589713 MPQ589713 MFU589713 LVY589713 LMC589713 LCG589713 KSK589713 KIO589713 JYS589713 JOW589713 JFA589713 IVE589713 ILI589713 IBM589713 HRQ589713 HHU589713 GXY589713 GOC589713 GEG589713 FUK589713 FKO589713 FAS589713 EQW589713 EHA589713 DXE589713 DNI589713 DDM589713 CTQ589713 CJU589713 BZY589713 BQC589713 BGG589713 AWK589713 AMO589713 ACS589713 SW589713 JA589713 D589713 WVM524177 WLQ524177 WBU524177 VRY524177 VIC524177 UYG524177 UOK524177 UEO524177 TUS524177 TKW524177 TBA524177 SRE524177 SHI524177 RXM524177 RNQ524177 RDU524177 QTY524177 QKC524177 QAG524177 PQK524177 PGO524177 OWS524177 OMW524177 ODA524177 NTE524177 NJI524177 MZM524177 MPQ524177 MFU524177 LVY524177 LMC524177 LCG524177 KSK524177 KIO524177 JYS524177 JOW524177 JFA524177 IVE524177 ILI524177 IBM524177 HRQ524177 HHU524177 GXY524177 GOC524177 GEG524177 FUK524177 FKO524177 FAS524177 EQW524177 EHA524177 DXE524177 DNI524177 DDM524177 CTQ524177 CJU524177 BZY524177 BQC524177 BGG524177 AWK524177 AMO524177 ACS524177 SW524177 JA524177 D524177 WVM458641 WLQ458641 WBU458641 VRY458641 VIC458641 UYG458641 UOK458641 UEO458641 TUS458641 TKW458641 TBA458641 SRE458641 SHI458641 RXM458641 RNQ458641 RDU458641 QTY458641 QKC458641 QAG458641 PQK458641 PGO458641 OWS458641 OMW458641 ODA458641 NTE458641 NJI458641 MZM458641 MPQ458641 MFU458641 LVY458641 LMC458641 LCG458641 KSK458641 KIO458641 JYS458641 JOW458641 JFA458641 IVE458641 ILI458641 IBM458641 HRQ458641 HHU458641 GXY458641 GOC458641 GEG458641 FUK458641 FKO458641 FAS458641 EQW458641 EHA458641 DXE458641 DNI458641 DDM458641 CTQ458641 CJU458641 BZY458641 BQC458641 BGG458641 AWK458641 AMO458641 ACS458641 SW458641 JA458641 D458641 WVM393105 WLQ393105 WBU393105 VRY393105 VIC393105 UYG393105 UOK393105 UEO393105 TUS393105 TKW393105 TBA393105 SRE393105 SHI393105 RXM393105 RNQ393105 RDU393105 QTY393105 QKC393105 QAG393105 PQK393105 PGO393105 OWS393105 OMW393105 ODA393105 NTE393105 NJI393105 MZM393105 MPQ393105 MFU393105 LVY393105 LMC393105 LCG393105 KSK393105 KIO393105 JYS393105 JOW393105 JFA393105 IVE393105 ILI393105 IBM393105 HRQ393105 HHU393105 GXY393105 GOC393105 GEG393105 FUK393105 FKO393105 FAS393105 EQW393105 EHA393105 DXE393105 DNI393105 DDM393105 CTQ393105 CJU393105 BZY393105 BQC393105 BGG393105 AWK393105 AMO393105 ACS393105 SW393105 JA393105 D393105 WVM327569 WLQ327569 WBU327569 VRY327569 VIC327569 UYG327569 UOK327569 UEO327569 TUS327569 TKW327569 TBA327569 SRE327569 SHI327569 RXM327569 RNQ327569 RDU327569 QTY327569 QKC327569 QAG327569 PQK327569 PGO327569 OWS327569 OMW327569 ODA327569 NTE327569 NJI327569 MZM327569 MPQ327569 MFU327569 LVY327569 LMC327569 LCG327569 KSK327569 KIO327569 JYS327569 JOW327569 JFA327569 IVE327569 ILI327569 IBM327569 HRQ327569 HHU327569 GXY327569 GOC327569 GEG327569 FUK327569 FKO327569 FAS327569 EQW327569 EHA327569 DXE327569 DNI327569 DDM327569 CTQ327569 CJU327569 BZY327569 BQC327569 BGG327569 AWK327569 AMO327569 ACS327569 SW327569 JA327569 D327569 WVM262033 WLQ262033 WBU262033 VRY262033 VIC262033 UYG262033 UOK262033 UEO262033 TUS262033 TKW262033 TBA262033 SRE262033 SHI262033 RXM262033 RNQ262033 RDU262033 QTY262033 QKC262033 QAG262033 PQK262033 PGO262033 OWS262033 OMW262033 ODA262033 NTE262033 NJI262033 MZM262033 MPQ262033 MFU262033 LVY262033 LMC262033 LCG262033 KSK262033 KIO262033 JYS262033 JOW262033 JFA262033 IVE262033 ILI262033 IBM262033 HRQ262033 HHU262033 GXY262033 GOC262033 GEG262033 FUK262033 FKO262033 FAS262033 EQW262033 EHA262033 DXE262033 DNI262033 DDM262033 CTQ262033 CJU262033 BZY262033 BQC262033 BGG262033 AWK262033 AMO262033 ACS262033 SW262033 JA262033 D262033 WVM196497 WLQ196497 WBU196497 VRY196497 VIC196497 UYG196497 UOK196497 UEO196497 TUS196497 TKW196497 TBA196497 SRE196497 SHI196497 RXM196497 RNQ196497 RDU196497 QTY196497 QKC196497 QAG196497 PQK196497 PGO196497 OWS196497 OMW196497 ODA196497 NTE196497 NJI196497 MZM196497 MPQ196497 MFU196497 LVY196497 LMC196497 LCG196497 KSK196497 KIO196497 JYS196497 JOW196497 JFA196497 IVE196497 ILI196497 IBM196497 HRQ196497 HHU196497 GXY196497 GOC196497 GEG196497 FUK196497 FKO196497 FAS196497 EQW196497 EHA196497 DXE196497 DNI196497 DDM196497 CTQ196497 CJU196497 BZY196497 BQC196497 BGG196497 AWK196497 AMO196497 ACS196497 SW196497 JA196497 D196497 WVM130961 WLQ130961 WBU130961 VRY130961 VIC130961 UYG130961 UOK130961 UEO130961 TUS130961 TKW130961 TBA130961 SRE130961 SHI130961 RXM130961 RNQ130961 RDU130961 QTY130961 QKC130961 QAG130961 PQK130961 PGO130961 OWS130961 OMW130961 ODA130961 NTE130961 NJI130961 MZM130961 MPQ130961 MFU130961 LVY130961 LMC130961 LCG130961 KSK130961 KIO130961 JYS130961 JOW130961 JFA130961 IVE130961 ILI130961 IBM130961 HRQ130961 HHU130961 GXY130961 GOC130961 GEG130961 FUK130961 FKO130961 FAS130961 EQW130961 EHA130961 DXE130961 DNI130961 DDM130961 CTQ130961 CJU130961 BZY130961 BQC130961 BGG130961 AWK130961 AMO130961 ACS130961 SW130961 JA130961 D130961 WVM65425 WLQ65425 WBU65425 VRY65425 VIC65425 UYG65425 UOK65425 UEO65425 TUS65425 TKW65425 TBA65425 SRE65425 SHI65425 RXM65425 RNQ65425 RDU65425 QTY65425 QKC65425 QAG65425 PQK65425 PGO65425 OWS65425 OMW65425 ODA65425 NTE65425 NJI65425 MZM65425 MPQ65425 MFU65425 LVY65425 LMC65425 LCG65425 KSK65425 KIO65425 JYS65425 JOW65425 JFA65425 IVE65425 ILI65425 IBM65425 HRQ65425 HHU65425 GXY65425 GOC65425 GEG65425 FUK65425 FKO65425 FAS65425 EQW65425 EHA65425 DXE65425 DNI65425 DDM65425 CTQ65425 CJU65425 BZY65425 BQC65425 BGG65425 AWK65425 AMO65425 ACS65425 SW65425 JA65425 D65425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GG23 AWK23 AMO23 ACS23 SW23 JA23" xr:uid="{00000000-0002-0000-0000-000004000000}">
      <formula1>#REF!</formula1>
    </dataValidation>
    <dataValidation type="list" allowBlank="1" showInputMessage="1" showErrorMessage="1" promptTitle="Seleccione de la lista" prompt="Marque X si la empresa es gran contribuyente" sqref="WVM982925 D65421 JA65421 SW65421 ACS65421 AMO65421 AWK65421 BGG65421 BQC65421 BZY65421 CJU65421 CTQ65421 DDM65421 DNI65421 DXE65421 EHA65421 EQW65421 FAS65421 FKO65421 FUK65421 GEG65421 GOC65421 GXY65421 HHU65421 HRQ65421 IBM65421 ILI65421 IVE65421 JFA65421 JOW65421 JYS65421 KIO65421 KSK65421 LCG65421 LMC65421 LVY65421 MFU65421 MPQ65421 MZM65421 NJI65421 NTE65421 ODA65421 OMW65421 OWS65421 PGO65421 PQK65421 QAG65421 QKC65421 QTY65421 RDU65421 RNQ65421 RXM65421 SHI65421 SRE65421 TBA65421 TKW65421 TUS65421 UEO65421 UOK65421 UYG65421 VIC65421 VRY65421 WBU65421 WLQ65421 WVM65421 D130957 JA130957 SW130957 ACS130957 AMO130957 AWK130957 BGG130957 BQC130957 BZY130957 CJU130957 CTQ130957 DDM130957 DNI130957 DXE130957 EHA130957 EQW130957 FAS130957 FKO130957 FUK130957 GEG130957 GOC130957 GXY130957 HHU130957 HRQ130957 IBM130957 ILI130957 IVE130957 JFA130957 JOW130957 JYS130957 KIO130957 KSK130957 LCG130957 LMC130957 LVY130957 MFU130957 MPQ130957 MZM130957 NJI130957 NTE130957 ODA130957 OMW130957 OWS130957 PGO130957 PQK130957 QAG130957 QKC130957 QTY130957 RDU130957 RNQ130957 RXM130957 SHI130957 SRE130957 TBA130957 TKW130957 TUS130957 UEO130957 UOK130957 UYG130957 VIC130957 VRY130957 WBU130957 WLQ130957 WVM130957 D196493 JA196493 SW196493 ACS196493 AMO196493 AWK196493 BGG196493 BQC196493 BZY196493 CJU196493 CTQ196493 DDM196493 DNI196493 DXE196493 EHA196493 EQW196493 FAS196493 FKO196493 FUK196493 GEG196493 GOC196493 GXY196493 HHU196493 HRQ196493 IBM196493 ILI196493 IVE196493 JFA196493 JOW196493 JYS196493 KIO196493 KSK196493 LCG196493 LMC196493 LVY196493 MFU196493 MPQ196493 MZM196493 NJI196493 NTE196493 ODA196493 OMW196493 OWS196493 PGO196493 PQK196493 QAG196493 QKC196493 QTY196493 RDU196493 RNQ196493 RXM196493 SHI196493 SRE196493 TBA196493 TKW196493 TUS196493 UEO196493 UOK196493 UYG196493 VIC196493 VRY196493 WBU196493 WLQ196493 WVM196493 D262029 JA262029 SW262029 ACS262029 AMO262029 AWK262029 BGG262029 BQC262029 BZY262029 CJU262029 CTQ262029 DDM262029 DNI262029 DXE262029 EHA262029 EQW262029 FAS262029 FKO262029 FUK262029 GEG262029 GOC262029 GXY262029 HHU262029 HRQ262029 IBM262029 ILI262029 IVE262029 JFA262029 JOW262029 JYS262029 KIO262029 KSK262029 LCG262029 LMC262029 LVY262029 MFU262029 MPQ262029 MZM262029 NJI262029 NTE262029 ODA262029 OMW262029 OWS262029 PGO262029 PQK262029 QAG262029 QKC262029 QTY262029 RDU262029 RNQ262029 RXM262029 SHI262029 SRE262029 TBA262029 TKW262029 TUS262029 UEO262029 UOK262029 UYG262029 VIC262029 VRY262029 WBU262029 WLQ262029 WVM262029 D327565 JA327565 SW327565 ACS327565 AMO327565 AWK327565 BGG327565 BQC327565 BZY327565 CJU327565 CTQ327565 DDM327565 DNI327565 DXE327565 EHA327565 EQW327565 FAS327565 FKO327565 FUK327565 GEG327565 GOC327565 GXY327565 HHU327565 HRQ327565 IBM327565 ILI327565 IVE327565 JFA327565 JOW327565 JYS327565 KIO327565 KSK327565 LCG327565 LMC327565 LVY327565 MFU327565 MPQ327565 MZM327565 NJI327565 NTE327565 ODA327565 OMW327565 OWS327565 PGO327565 PQK327565 QAG327565 QKC327565 QTY327565 RDU327565 RNQ327565 RXM327565 SHI327565 SRE327565 TBA327565 TKW327565 TUS327565 UEO327565 UOK327565 UYG327565 VIC327565 VRY327565 WBU327565 WLQ327565 WVM327565 D393101 JA393101 SW393101 ACS393101 AMO393101 AWK393101 BGG393101 BQC393101 BZY393101 CJU393101 CTQ393101 DDM393101 DNI393101 DXE393101 EHA393101 EQW393101 FAS393101 FKO393101 FUK393101 GEG393101 GOC393101 GXY393101 HHU393101 HRQ393101 IBM393101 ILI393101 IVE393101 JFA393101 JOW393101 JYS393101 KIO393101 KSK393101 LCG393101 LMC393101 LVY393101 MFU393101 MPQ393101 MZM393101 NJI393101 NTE393101 ODA393101 OMW393101 OWS393101 PGO393101 PQK393101 QAG393101 QKC393101 QTY393101 RDU393101 RNQ393101 RXM393101 SHI393101 SRE393101 TBA393101 TKW393101 TUS393101 UEO393101 UOK393101 UYG393101 VIC393101 VRY393101 WBU393101 WLQ393101 WVM393101 D458637 JA458637 SW458637 ACS458637 AMO458637 AWK458637 BGG458637 BQC458637 BZY458637 CJU458637 CTQ458637 DDM458637 DNI458637 DXE458637 EHA458637 EQW458637 FAS458637 FKO458637 FUK458637 GEG458637 GOC458637 GXY458637 HHU458637 HRQ458637 IBM458637 ILI458637 IVE458637 JFA458637 JOW458637 JYS458637 KIO458637 KSK458637 LCG458637 LMC458637 LVY458637 MFU458637 MPQ458637 MZM458637 NJI458637 NTE458637 ODA458637 OMW458637 OWS458637 PGO458637 PQK458637 QAG458637 QKC458637 QTY458637 RDU458637 RNQ458637 RXM458637 SHI458637 SRE458637 TBA458637 TKW458637 TUS458637 UEO458637 UOK458637 UYG458637 VIC458637 VRY458637 WBU458637 WLQ458637 WVM458637 D524173 JA524173 SW524173 ACS524173 AMO524173 AWK524173 BGG524173 BQC524173 BZY524173 CJU524173 CTQ524173 DDM524173 DNI524173 DXE524173 EHA524173 EQW524173 FAS524173 FKO524173 FUK524173 GEG524173 GOC524173 GXY524173 HHU524173 HRQ524173 IBM524173 ILI524173 IVE524173 JFA524173 JOW524173 JYS524173 KIO524173 KSK524173 LCG524173 LMC524173 LVY524173 MFU524173 MPQ524173 MZM524173 NJI524173 NTE524173 ODA524173 OMW524173 OWS524173 PGO524173 PQK524173 QAG524173 QKC524173 QTY524173 RDU524173 RNQ524173 RXM524173 SHI524173 SRE524173 TBA524173 TKW524173 TUS524173 UEO524173 UOK524173 UYG524173 VIC524173 VRY524173 WBU524173 WLQ524173 WVM524173 D589709 JA589709 SW589709 ACS589709 AMO589709 AWK589709 BGG589709 BQC589709 BZY589709 CJU589709 CTQ589709 DDM589709 DNI589709 DXE589709 EHA589709 EQW589709 FAS589709 FKO589709 FUK589709 GEG589709 GOC589709 GXY589709 HHU589709 HRQ589709 IBM589709 ILI589709 IVE589709 JFA589709 JOW589709 JYS589709 KIO589709 KSK589709 LCG589709 LMC589709 LVY589709 MFU589709 MPQ589709 MZM589709 NJI589709 NTE589709 ODA589709 OMW589709 OWS589709 PGO589709 PQK589709 QAG589709 QKC589709 QTY589709 RDU589709 RNQ589709 RXM589709 SHI589709 SRE589709 TBA589709 TKW589709 TUS589709 UEO589709 UOK589709 UYG589709 VIC589709 VRY589709 WBU589709 WLQ589709 WVM589709 D655245 JA655245 SW655245 ACS655245 AMO655245 AWK655245 BGG655245 BQC655245 BZY655245 CJU655245 CTQ655245 DDM655245 DNI655245 DXE655245 EHA655245 EQW655245 FAS655245 FKO655245 FUK655245 GEG655245 GOC655245 GXY655245 HHU655245 HRQ655245 IBM655245 ILI655245 IVE655245 JFA655245 JOW655245 JYS655245 KIO655245 KSK655245 LCG655245 LMC655245 LVY655245 MFU655245 MPQ655245 MZM655245 NJI655245 NTE655245 ODA655245 OMW655245 OWS655245 PGO655245 PQK655245 QAG655245 QKC655245 QTY655245 RDU655245 RNQ655245 RXM655245 SHI655245 SRE655245 TBA655245 TKW655245 TUS655245 UEO655245 UOK655245 UYG655245 VIC655245 VRY655245 WBU655245 WLQ655245 WVM655245 D720781 JA720781 SW720781 ACS720781 AMO720781 AWK720781 BGG720781 BQC720781 BZY720781 CJU720781 CTQ720781 DDM720781 DNI720781 DXE720781 EHA720781 EQW720781 FAS720781 FKO720781 FUK720781 GEG720781 GOC720781 GXY720781 HHU720781 HRQ720781 IBM720781 ILI720781 IVE720781 JFA720781 JOW720781 JYS720781 KIO720781 KSK720781 LCG720781 LMC720781 LVY720781 MFU720781 MPQ720781 MZM720781 NJI720781 NTE720781 ODA720781 OMW720781 OWS720781 PGO720781 PQK720781 QAG720781 QKC720781 QTY720781 RDU720781 RNQ720781 RXM720781 SHI720781 SRE720781 TBA720781 TKW720781 TUS720781 UEO720781 UOK720781 UYG720781 VIC720781 VRY720781 WBU720781 WLQ720781 WVM720781 D786317 JA786317 SW786317 ACS786317 AMO786317 AWK786317 BGG786317 BQC786317 BZY786317 CJU786317 CTQ786317 DDM786317 DNI786317 DXE786317 EHA786317 EQW786317 FAS786317 FKO786317 FUK786317 GEG786317 GOC786317 GXY786317 HHU786317 HRQ786317 IBM786317 ILI786317 IVE786317 JFA786317 JOW786317 JYS786317 KIO786317 KSK786317 LCG786317 LMC786317 LVY786317 MFU786317 MPQ786317 MZM786317 NJI786317 NTE786317 ODA786317 OMW786317 OWS786317 PGO786317 PQK786317 QAG786317 QKC786317 QTY786317 RDU786317 RNQ786317 RXM786317 SHI786317 SRE786317 TBA786317 TKW786317 TUS786317 UEO786317 UOK786317 UYG786317 VIC786317 VRY786317 WBU786317 WLQ786317 WVM786317 D851853 JA851853 SW851853 ACS851853 AMO851853 AWK851853 BGG851853 BQC851853 BZY851853 CJU851853 CTQ851853 DDM851853 DNI851853 DXE851853 EHA851853 EQW851853 FAS851853 FKO851853 FUK851853 GEG851853 GOC851853 GXY851853 HHU851853 HRQ851853 IBM851853 ILI851853 IVE851853 JFA851853 JOW851853 JYS851853 KIO851853 KSK851853 LCG851853 LMC851853 LVY851853 MFU851853 MPQ851853 MZM851853 NJI851853 NTE851853 ODA851853 OMW851853 OWS851853 PGO851853 PQK851853 QAG851853 QKC851853 QTY851853 RDU851853 RNQ851853 RXM851853 SHI851853 SRE851853 TBA851853 TKW851853 TUS851853 UEO851853 UOK851853 UYG851853 VIC851853 VRY851853 WBU851853 WLQ851853 WVM851853 D917389 JA917389 SW917389 ACS917389 AMO917389 AWK917389 BGG917389 BQC917389 BZY917389 CJU917389 CTQ917389 DDM917389 DNI917389 DXE917389 EHA917389 EQW917389 FAS917389 FKO917389 FUK917389 GEG917389 GOC917389 GXY917389 HHU917389 HRQ917389 IBM917389 ILI917389 IVE917389 JFA917389 JOW917389 JYS917389 KIO917389 KSK917389 LCG917389 LMC917389 LVY917389 MFU917389 MPQ917389 MZM917389 NJI917389 NTE917389 ODA917389 OMW917389 OWS917389 PGO917389 PQK917389 QAG917389 QKC917389 QTY917389 RDU917389 RNQ917389 RXM917389 SHI917389 SRE917389 TBA917389 TKW917389 TUS917389 UEO917389 UOK917389 UYG917389 VIC917389 VRY917389 WBU917389 WLQ917389 WVM917389 D982925 JA982925 SW982925 ACS982925 AMO982925 AWK982925 BGG982925 BQC982925 BZY982925 CJU982925 CTQ982925 DDM982925 DNI982925 DXE982925 EHA982925 EQW982925 FAS982925 FKO982925 FUK982925 GEG982925 GOC982925 GXY982925 HHU982925 HRQ982925 IBM982925 ILI982925 IVE982925 JFA982925 JOW982925 JYS982925 KIO982925 KSK982925 LCG982925 LMC982925 LVY982925 MFU982925 MPQ982925 MZM982925 NJI982925 NTE982925 ODA982925 OMW982925 OWS982925 PGO982925 PQK982925 QAG982925 QKC982925 QTY982925 RDU982925 RNQ982925 RXM982925 SHI982925 SRE982925 TBA982925 TKW982925 TUS982925 UEO982925 UOK982925 UYG982925 VIC982925 VRY982925 WBU982925 WLQ982925" xr:uid="{00000000-0002-0000-0000-000005000000}">
      <formula1>#REF!</formula1>
    </dataValidation>
    <dataValidation allowBlank="1" showInputMessage="1" showErrorMessage="1" prompt="Personas naturales " sqref="D65417:D65420 JA65417:JA65420 SW65417:SW65420 ACS65417:ACS65420 AMO65417:AMO65420 AWK65417:AWK65420 BGG65417:BGG65420 BQC65417:BQC65420 BZY65417:BZY65420 CJU65417:CJU65420 CTQ65417:CTQ65420 DDM65417:DDM65420 DNI65417:DNI65420 DXE65417:DXE65420 EHA65417:EHA65420 EQW65417:EQW65420 FAS65417:FAS65420 FKO65417:FKO65420 FUK65417:FUK65420 GEG65417:GEG65420 GOC65417:GOC65420 GXY65417:GXY65420 HHU65417:HHU65420 HRQ65417:HRQ65420 IBM65417:IBM65420 ILI65417:ILI65420 IVE65417:IVE65420 JFA65417:JFA65420 JOW65417:JOW65420 JYS65417:JYS65420 KIO65417:KIO65420 KSK65417:KSK65420 LCG65417:LCG65420 LMC65417:LMC65420 LVY65417:LVY65420 MFU65417:MFU65420 MPQ65417:MPQ65420 MZM65417:MZM65420 NJI65417:NJI65420 NTE65417:NTE65420 ODA65417:ODA65420 OMW65417:OMW65420 OWS65417:OWS65420 PGO65417:PGO65420 PQK65417:PQK65420 QAG65417:QAG65420 QKC65417:QKC65420 QTY65417:QTY65420 RDU65417:RDU65420 RNQ65417:RNQ65420 RXM65417:RXM65420 SHI65417:SHI65420 SRE65417:SRE65420 TBA65417:TBA65420 TKW65417:TKW65420 TUS65417:TUS65420 UEO65417:UEO65420 UOK65417:UOK65420 UYG65417:UYG65420 VIC65417:VIC65420 VRY65417:VRY65420 WBU65417:WBU65420 WLQ65417:WLQ65420 WVM65417:WVM65420 D130953:D130956 JA130953:JA130956 SW130953:SW130956 ACS130953:ACS130956 AMO130953:AMO130956 AWK130953:AWK130956 BGG130953:BGG130956 BQC130953:BQC130956 BZY130953:BZY130956 CJU130953:CJU130956 CTQ130953:CTQ130956 DDM130953:DDM130956 DNI130953:DNI130956 DXE130953:DXE130956 EHA130953:EHA130956 EQW130953:EQW130956 FAS130953:FAS130956 FKO130953:FKO130956 FUK130953:FUK130956 GEG130953:GEG130956 GOC130953:GOC130956 GXY130953:GXY130956 HHU130953:HHU130956 HRQ130953:HRQ130956 IBM130953:IBM130956 ILI130953:ILI130956 IVE130953:IVE130956 JFA130953:JFA130956 JOW130953:JOW130956 JYS130953:JYS130956 KIO130953:KIO130956 KSK130953:KSK130956 LCG130953:LCG130956 LMC130953:LMC130956 LVY130953:LVY130956 MFU130953:MFU130956 MPQ130953:MPQ130956 MZM130953:MZM130956 NJI130953:NJI130956 NTE130953:NTE130956 ODA130953:ODA130956 OMW130953:OMW130956 OWS130953:OWS130956 PGO130953:PGO130956 PQK130953:PQK130956 QAG130953:QAG130956 QKC130953:QKC130956 QTY130953:QTY130956 RDU130953:RDU130956 RNQ130953:RNQ130956 RXM130953:RXM130956 SHI130953:SHI130956 SRE130953:SRE130956 TBA130953:TBA130956 TKW130953:TKW130956 TUS130953:TUS130956 UEO130953:UEO130956 UOK130953:UOK130956 UYG130953:UYG130956 VIC130953:VIC130956 VRY130953:VRY130956 WBU130953:WBU130956 WLQ130953:WLQ130956 WVM130953:WVM130956 D196489:D196492 JA196489:JA196492 SW196489:SW196492 ACS196489:ACS196492 AMO196489:AMO196492 AWK196489:AWK196492 BGG196489:BGG196492 BQC196489:BQC196492 BZY196489:BZY196492 CJU196489:CJU196492 CTQ196489:CTQ196492 DDM196489:DDM196492 DNI196489:DNI196492 DXE196489:DXE196492 EHA196489:EHA196492 EQW196489:EQW196492 FAS196489:FAS196492 FKO196489:FKO196492 FUK196489:FUK196492 GEG196489:GEG196492 GOC196489:GOC196492 GXY196489:GXY196492 HHU196489:HHU196492 HRQ196489:HRQ196492 IBM196489:IBM196492 ILI196489:ILI196492 IVE196489:IVE196492 JFA196489:JFA196492 JOW196489:JOW196492 JYS196489:JYS196492 KIO196489:KIO196492 KSK196489:KSK196492 LCG196489:LCG196492 LMC196489:LMC196492 LVY196489:LVY196492 MFU196489:MFU196492 MPQ196489:MPQ196492 MZM196489:MZM196492 NJI196489:NJI196492 NTE196489:NTE196492 ODA196489:ODA196492 OMW196489:OMW196492 OWS196489:OWS196492 PGO196489:PGO196492 PQK196489:PQK196492 QAG196489:QAG196492 QKC196489:QKC196492 QTY196489:QTY196492 RDU196489:RDU196492 RNQ196489:RNQ196492 RXM196489:RXM196492 SHI196489:SHI196492 SRE196489:SRE196492 TBA196489:TBA196492 TKW196489:TKW196492 TUS196489:TUS196492 UEO196489:UEO196492 UOK196489:UOK196492 UYG196489:UYG196492 VIC196489:VIC196492 VRY196489:VRY196492 WBU196489:WBU196492 WLQ196489:WLQ196492 WVM196489:WVM196492 D262025:D262028 JA262025:JA262028 SW262025:SW262028 ACS262025:ACS262028 AMO262025:AMO262028 AWK262025:AWK262028 BGG262025:BGG262028 BQC262025:BQC262028 BZY262025:BZY262028 CJU262025:CJU262028 CTQ262025:CTQ262028 DDM262025:DDM262028 DNI262025:DNI262028 DXE262025:DXE262028 EHA262025:EHA262028 EQW262025:EQW262028 FAS262025:FAS262028 FKO262025:FKO262028 FUK262025:FUK262028 GEG262025:GEG262028 GOC262025:GOC262028 GXY262025:GXY262028 HHU262025:HHU262028 HRQ262025:HRQ262028 IBM262025:IBM262028 ILI262025:ILI262028 IVE262025:IVE262028 JFA262025:JFA262028 JOW262025:JOW262028 JYS262025:JYS262028 KIO262025:KIO262028 KSK262025:KSK262028 LCG262025:LCG262028 LMC262025:LMC262028 LVY262025:LVY262028 MFU262025:MFU262028 MPQ262025:MPQ262028 MZM262025:MZM262028 NJI262025:NJI262028 NTE262025:NTE262028 ODA262025:ODA262028 OMW262025:OMW262028 OWS262025:OWS262028 PGO262025:PGO262028 PQK262025:PQK262028 QAG262025:QAG262028 QKC262025:QKC262028 QTY262025:QTY262028 RDU262025:RDU262028 RNQ262025:RNQ262028 RXM262025:RXM262028 SHI262025:SHI262028 SRE262025:SRE262028 TBA262025:TBA262028 TKW262025:TKW262028 TUS262025:TUS262028 UEO262025:UEO262028 UOK262025:UOK262028 UYG262025:UYG262028 VIC262025:VIC262028 VRY262025:VRY262028 WBU262025:WBU262028 WLQ262025:WLQ262028 WVM262025:WVM262028 D327561:D327564 JA327561:JA327564 SW327561:SW327564 ACS327561:ACS327564 AMO327561:AMO327564 AWK327561:AWK327564 BGG327561:BGG327564 BQC327561:BQC327564 BZY327561:BZY327564 CJU327561:CJU327564 CTQ327561:CTQ327564 DDM327561:DDM327564 DNI327561:DNI327564 DXE327561:DXE327564 EHA327561:EHA327564 EQW327561:EQW327564 FAS327561:FAS327564 FKO327561:FKO327564 FUK327561:FUK327564 GEG327561:GEG327564 GOC327561:GOC327564 GXY327561:GXY327564 HHU327561:HHU327564 HRQ327561:HRQ327564 IBM327561:IBM327564 ILI327561:ILI327564 IVE327561:IVE327564 JFA327561:JFA327564 JOW327561:JOW327564 JYS327561:JYS327564 KIO327561:KIO327564 KSK327561:KSK327564 LCG327561:LCG327564 LMC327561:LMC327564 LVY327561:LVY327564 MFU327561:MFU327564 MPQ327561:MPQ327564 MZM327561:MZM327564 NJI327561:NJI327564 NTE327561:NTE327564 ODA327561:ODA327564 OMW327561:OMW327564 OWS327561:OWS327564 PGO327561:PGO327564 PQK327561:PQK327564 QAG327561:QAG327564 QKC327561:QKC327564 QTY327561:QTY327564 RDU327561:RDU327564 RNQ327561:RNQ327564 RXM327561:RXM327564 SHI327561:SHI327564 SRE327561:SRE327564 TBA327561:TBA327564 TKW327561:TKW327564 TUS327561:TUS327564 UEO327561:UEO327564 UOK327561:UOK327564 UYG327561:UYG327564 VIC327561:VIC327564 VRY327561:VRY327564 WBU327561:WBU327564 WLQ327561:WLQ327564 WVM327561:WVM327564 D393097:D393100 JA393097:JA393100 SW393097:SW393100 ACS393097:ACS393100 AMO393097:AMO393100 AWK393097:AWK393100 BGG393097:BGG393100 BQC393097:BQC393100 BZY393097:BZY393100 CJU393097:CJU393100 CTQ393097:CTQ393100 DDM393097:DDM393100 DNI393097:DNI393100 DXE393097:DXE393100 EHA393097:EHA393100 EQW393097:EQW393100 FAS393097:FAS393100 FKO393097:FKO393100 FUK393097:FUK393100 GEG393097:GEG393100 GOC393097:GOC393100 GXY393097:GXY393100 HHU393097:HHU393100 HRQ393097:HRQ393100 IBM393097:IBM393100 ILI393097:ILI393100 IVE393097:IVE393100 JFA393097:JFA393100 JOW393097:JOW393100 JYS393097:JYS393100 KIO393097:KIO393100 KSK393097:KSK393100 LCG393097:LCG393100 LMC393097:LMC393100 LVY393097:LVY393100 MFU393097:MFU393100 MPQ393097:MPQ393100 MZM393097:MZM393100 NJI393097:NJI393100 NTE393097:NTE393100 ODA393097:ODA393100 OMW393097:OMW393100 OWS393097:OWS393100 PGO393097:PGO393100 PQK393097:PQK393100 QAG393097:QAG393100 QKC393097:QKC393100 QTY393097:QTY393100 RDU393097:RDU393100 RNQ393097:RNQ393100 RXM393097:RXM393100 SHI393097:SHI393100 SRE393097:SRE393100 TBA393097:TBA393100 TKW393097:TKW393100 TUS393097:TUS393100 UEO393097:UEO393100 UOK393097:UOK393100 UYG393097:UYG393100 VIC393097:VIC393100 VRY393097:VRY393100 WBU393097:WBU393100 WLQ393097:WLQ393100 WVM393097:WVM393100 D458633:D458636 JA458633:JA458636 SW458633:SW458636 ACS458633:ACS458636 AMO458633:AMO458636 AWK458633:AWK458636 BGG458633:BGG458636 BQC458633:BQC458636 BZY458633:BZY458636 CJU458633:CJU458636 CTQ458633:CTQ458636 DDM458633:DDM458636 DNI458633:DNI458636 DXE458633:DXE458636 EHA458633:EHA458636 EQW458633:EQW458636 FAS458633:FAS458636 FKO458633:FKO458636 FUK458633:FUK458636 GEG458633:GEG458636 GOC458633:GOC458636 GXY458633:GXY458636 HHU458633:HHU458636 HRQ458633:HRQ458636 IBM458633:IBM458636 ILI458633:ILI458636 IVE458633:IVE458636 JFA458633:JFA458636 JOW458633:JOW458636 JYS458633:JYS458636 KIO458633:KIO458636 KSK458633:KSK458636 LCG458633:LCG458636 LMC458633:LMC458636 LVY458633:LVY458636 MFU458633:MFU458636 MPQ458633:MPQ458636 MZM458633:MZM458636 NJI458633:NJI458636 NTE458633:NTE458636 ODA458633:ODA458636 OMW458633:OMW458636 OWS458633:OWS458636 PGO458633:PGO458636 PQK458633:PQK458636 QAG458633:QAG458636 QKC458633:QKC458636 QTY458633:QTY458636 RDU458633:RDU458636 RNQ458633:RNQ458636 RXM458633:RXM458636 SHI458633:SHI458636 SRE458633:SRE458636 TBA458633:TBA458636 TKW458633:TKW458636 TUS458633:TUS458636 UEO458633:UEO458636 UOK458633:UOK458636 UYG458633:UYG458636 VIC458633:VIC458636 VRY458633:VRY458636 WBU458633:WBU458636 WLQ458633:WLQ458636 WVM458633:WVM458636 D524169:D524172 JA524169:JA524172 SW524169:SW524172 ACS524169:ACS524172 AMO524169:AMO524172 AWK524169:AWK524172 BGG524169:BGG524172 BQC524169:BQC524172 BZY524169:BZY524172 CJU524169:CJU524172 CTQ524169:CTQ524172 DDM524169:DDM524172 DNI524169:DNI524172 DXE524169:DXE524172 EHA524169:EHA524172 EQW524169:EQW524172 FAS524169:FAS524172 FKO524169:FKO524172 FUK524169:FUK524172 GEG524169:GEG524172 GOC524169:GOC524172 GXY524169:GXY524172 HHU524169:HHU524172 HRQ524169:HRQ524172 IBM524169:IBM524172 ILI524169:ILI524172 IVE524169:IVE524172 JFA524169:JFA524172 JOW524169:JOW524172 JYS524169:JYS524172 KIO524169:KIO524172 KSK524169:KSK524172 LCG524169:LCG524172 LMC524169:LMC524172 LVY524169:LVY524172 MFU524169:MFU524172 MPQ524169:MPQ524172 MZM524169:MZM524172 NJI524169:NJI524172 NTE524169:NTE524172 ODA524169:ODA524172 OMW524169:OMW524172 OWS524169:OWS524172 PGO524169:PGO524172 PQK524169:PQK524172 QAG524169:QAG524172 QKC524169:QKC524172 QTY524169:QTY524172 RDU524169:RDU524172 RNQ524169:RNQ524172 RXM524169:RXM524172 SHI524169:SHI524172 SRE524169:SRE524172 TBA524169:TBA524172 TKW524169:TKW524172 TUS524169:TUS524172 UEO524169:UEO524172 UOK524169:UOK524172 UYG524169:UYG524172 VIC524169:VIC524172 VRY524169:VRY524172 WBU524169:WBU524172 WLQ524169:WLQ524172 WVM524169:WVM524172 D589705:D589708 JA589705:JA589708 SW589705:SW589708 ACS589705:ACS589708 AMO589705:AMO589708 AWK589705:AWK589708 BGG589705:BGG589708 BQC589705:BQC589708 BZY589705:BZY589708 CJU589705:CJU589708 CTQ589705:CTQ589708 DDM589705:DDM589708 DNI589705:DNI589708 DXE589705:DXE589708 EHA589705:EHA589708 EQW589705:EQW589708 FAS589705:FAS589708 FKO589705:FKO589708 FUK589705:FUK589708 GEG589705:GEG589708 GOC589705:GOC589708 GXY589705:GXY589708 HHU589705:HHU589708 HRQ589705:HRQ589708 IBM589705:IBM589708 ILI589705:ILI589708 IVE589705:IVE589708 JFA589705:JFA589708 JOW589705:JOW589708 JYS589705:JYS589708 KIO589705:KIO589708 KSK589705:KSK589708 LCG589705:LCG589708 LMC589705:LMC589708 LVY589705:LVY589708 MFU589705:MFU589708 MPQ589705:MPQ589708 MZM589705:MZM589708 NJI589705:NJI589708 NTE589705:NTE589708 ODA589705:ODA589708 OMW589705:OMW589708 OWS589705:OWS589708 PGO589705:PGO589708 PQK589705:PQK589708 QAG589705:QAG589708 QKC589705:QKC589708 QTY589705:QTY589708 RDU589705:RDU589708 RNQ589705:RNQ589708 RXM589705:RXM589708 SHI589705:SHI589708 SRE589705:SRE589708 TBA589705:TBA589708 TKW589705:TKW589708 TUS589705:TUS589708 UEO589705:UEO589708 UOK589705:UOK589708 UYG589705:UYG589708 VIC589705:VIC589708 VRY589705:VRY589708 WBU589705:WBU589708 WLQ589705:WLQ589708 WVM589705:WVM589708 D655241:D655244 JA655241:JA655244 SW655241:SW655244 ACS655241:ACS655244 AMO655241:AMO655244 AWK655241:AWK655244 BGG655241:BGG655244 BQC655241:BQC655244 BZY655241:BZY655244 CJU655241:CJU655244 CTQ655241:CTQ655244 DDM655241:DDM655244 DNI655241:DNI655244 DXE655241:DXE655244 EHA655241:EHA655244 EQW655241:EQW655244 FAS655241:FAS655244 FKO655241:FKO655244 FUK655241:FUK655244 GEG655241:GEG655244 GOC655241:GOC655244 GXY655241:GXY655244 HHU655241:HHU655244 HRQ655241:HRQ655244 IBM655241:IBM655244 ILI655241:ILI655244 IVE655241:IVE655244 JFA655241:JFA655244 JOW655241:JOW655244 JYS655241:JYS655244 KIO655241:KIO655244 KSK655241:KSK655244 LCG655241:LCG655244 LMC655241:LMC655244 LVY655241:LVY655244 MFU655241:MFU655244 MPQ655241:MPQ655244 MZM655241:MZM655244 NJI655241:NJI655244 NTE655241:NTE655244 ODA655241:ODA655244 OMW655241:OMW655244 OWS655241:OWS655244 PGO655241:PGO655244 PQK655241:PQK655244 QAG655241:QAG655244 QKC655241:QKC655244 QTY655241:QTY655244 RDU655241:RDU655244 RNQ655241:RNQ655244 RXM655241:RXM655244 SHI655241:SHI655244 SRE655241:SRE655244 TBA655241:TBA655244 TKW655241:TKW655244 TUS655241:TUS655244 UEO655241:UEO655244 UOK655241:UOK655244 UYG655241:UYG655244 VIC655241:VIC655244 VRY655241:VRY655244 WBU655241:WBU655244 WLQ655241:WLQ655244 WVM655241:WVM655244 D720777:D720780 JA720777:JA720780 SW720777:SW720780 ACS720777:ACS720780 AMO720777:AMO720780 AWK720777:AWK720780 BGG720777:BGG720780 BQC720777:BQC720780 BZY720777:BZY720780 CJU720777:CJU720780 CTQ720777:CTQ720780 DDM720777:DDM720780 DNI720777:DNI720780 DXE720777:DXE720780 EHA720777:EHA720780 EQW720777:EQW720780 FAS720777:FAS720780 FKO720777:FKO720780 FUK720777:FUK720780 GEG720777:GEG720780 GOC720777:GOC720780 GXY720777:GXY720780 HHU720777:HHU720780 HRQ720777:HRQ720780 IBM720777:IBM720780 ILI720777:ILI720780 IVE720777:IVE720780 JFA720777:JFA720780 JOW720777:JOW720780 JYS720777:JYS720780 KIO720777:KIO720780 KSK720777:KSK720780 LCG720777:LCG720780 LMC720777:LMC720780 LVY720777:LVY720780 MFU720777:MFU720780 MPQ720777:MPQ720780 MZM720777:MZM720780 NJI720777:NJI720780 NTE720777:NTE720780 ODA720777:ODA720780 OMW720777:OMW720780 OWS720777:OWS720780 PGO720777:PGO720780 PQK720777:PQK720780 QAG720777:QAG720780 QKC720777:QKC720780 QTY720777:QTY720780 RDU720777:RDU720780 RNQ720777:RNQ720780 RXM720777:RXM720780 SHI720777:SHI720780 SRE720777:SRE720780 TBA720777:TBA720780 TKW720777:TKW720780 TUS720777:TUS720780 UEO720777:UEO720780 UOK720777:UOK720780 UYG720777:UYG720780 VIC720777:VIC720780 VRY720777:VRY720780 WBU720777:WBU720780 WLQ720777:WLQ720780 WVM720777:WVM720780 D786313:D786316 JA786313:JA786316 SW786313:SW786316 ACS786313:ACS786316 AMO786313:AMO786316 AWK786313:AWK786316 BGG786313:BGG786316 BQC786313:BQC786316 BZY786313:BZY786316 CJU786313:CJU786316 CTQ786313:CTQ786316 DDM786313:DDM786316 DNI786313:DNI786316 DXE786313:DXE786316 EHA786313:EHA786316 EQW786313:EQW786316 FAS786313:FAS786316 FKO786313:FKO786316 FUK786313:FUK786316 GEG786313:GEG786316 GOC786313:GOC786316 GXY786313:GXY786316 HHU786313:HHU786316 HRQ786313:HRQ786316 IBM786313:IBM786316 ILI786313:ILI786316 IVE786313:IVE786316 JFA786313:JFA786316 JOW786313:JOW786316 JYS786313:JYS786316 KIO786313:KIO786316 KSK786313:KSK786316 LCG786313:LCG786316 LMC786313:LMC786316 LVY786313:LVY786316 MFU786313:MFU786316 MPQ786313:MPQ786316 MZM786313:MZM786316 NJI786313:NJI786316 NTE786313:NTE786316 ODA786313:ODA786316 OMW786313:OMW786316 OWS786313:OWS786316 PGO786313:PGO786316 PQK786313:PQK786316 QAG786313:QAG786316 QKC786313:QKC786316 QTY786313:QTY786316 RDU786313:RDU786316 RNQ786313:RNQ786316 RXM786313:RXM786316 SHI786313:SHI786316 SRE786313:SRE786316 TBA786313:TBA786316 TKW786313:TKW786316 TUS786313:TUS786316 UEO786313:UEO786316 UOK786313:UOK786316 UYG786313:UYG786316 VIC786313:VIC786316 VRY786313:VRY786316 WBU786313:WBU786316 WLQ786313:WLQ786316 WVM786313:WVM786316 D851849:D851852 JA851849:JA851852 SW851849:SW851852 ACS851849:ACS851852 AMO851849:AMO851852 AWK851849:AWK851852 BGG851849:BGG851852 BQC851849:BQC851852 BZY851849:BZY851852 CJU851849:CJU851852 CTQ851849:CTQ851852 DDM851849:DDM851852 DNI851849:DNI851852 DXE851849:DXE851852 EHA851849:EHA851852 EQW851849:EQW851852 FAS851849:FAS851852 FKO851849:FKO851852 FUK851849:FUK851852 GEG851849:GEG851852 GOC851849:GOC851852 GXY851849:GXY851852 HHU851849:HHU851852 HRQ851849:HRQ851852 IBM851849:IBM851852 ILI851849:ILI851852 IVE851849:IVE851852 JFA851849:JFA851852 JOW851849:JOW851852 JYS851849:JYS851852 KIO851849:KIO851852 KSK851849:KSK851852 LCG851849:LCG851852 LMC851849:LMC851852 LVY851849:LVY851852 MFU851849:MFU851852 MPQ851849:MPQ851852 MZM851849:MZM851852 NJI851849:NJI851852 NTE851849:NTE851852 ODA851849:ODA851852 OMW851849:OMW851852 OWS851849:OWS851852 PGO851849:PGO851852 PQK851849:PQK851852 QAG851849:QAG851852 QKC851849:QKC851852 QTY851849:QTY851852 RDU851849:RDU851852 RNQ851849:RNQ851852 RXM851849:RXM851852 SHI851849:SHI851852 SRE851849:SRE851852 TBA851849:TBA851852 TKW851849:TKW851852 TUS851849:TUS851852 UEO851849:UEO851852 UOK851849:UOK851852 UYG851849:UYG851852 VIC851849:VIC851852 VRY851849:VRY851852 WBU851849:WBU851852 WLQ851849:WLQ851852 WVM851849:WVM851852 D917385:D917388 JA917385:JA917388 SW917385:SW917388 ACS917385:ACS917388 AMO917385:AMO917388 AWK917385:AWK917388 BGG917385:BGG917388 BQC917385:BQC917388 BZY917385:BZY917388 CJU917385:CJU917388 CTQ917385:CTQ917388 DDM917385:DDM917388 DNI917385:DNI917388 DXE917385:DXE917388 EHA917385:EHA917388 EQW917385:EQW917388 FAS917385:FAS917388 FKO917385:FKO917388 FUK917385:FUK917388 GEG917385:GEG917388 GOC917385:GOC917388 GXY917385:GXY917388 HHU917385:HHU917388 HRQ917385:HRQ917388 IBM917385:IBM917388 ILI917385:ILI917388 IVE917385:IVE917388 JFA917385:JFA917388 JOW917385:JOW917388 JYS917385:JYS917388 KIO917385:KIO917388 KSK917385:KSK917388 LCG917385:LCG917388 LMC917385:LMC917388 LVY917385:LVY917388 MFU917385:MFU917388 MPQ917385:MPQ917388 MZM917385:MZM917388 NJI917385:NJI917388 NTE917385:NTE917388 ODA917385:ODA917388 OMW917385:OMW917388 OWS917385:OWS917388 PGO917385:PGO917388 PQK917385:PQK917388 QAG917385:QAG917388 QKC917385:QKC917388 QTY917385:QTY917388 RDU917385:RDU917388 RNQ917385:RNQ917388 RXM917385:RXM917388 SHI917385:SHI917388 SRE917385:SRE917388 TBA917385:TBA917388 TKW917385:TKW917388 TUS917385:TUS917388 UEO917385:UEO917388 UOK917385:UOK917388 UYG917385:UYG917388 VIC917385:VIC917388 VRY917385:VRY917388 WBU917385:WBU917388 WLQ917385:WLQ917388 WVM917385:WVM917388 D982921:D982924 JA982921:JA982924 SW982921:SW982924 ACS982921:ACS982924 AMO982921:AMO982924 AWK982921:AWK982924 BGG982921:BGG982924 BQC982921:BQC982924 BZY982921:BZY982924 CJU982921:CJU982924 CTQ982921:CTQ982924 DDM982921:DDM982924 DNI982921:DNI982924 DXE982921:DXE982924 EHA982921:EHA982924 EQW982921:EQW982924 FAS982921:FAS982924 FKO982921:FKO982924 FUK982921:FUK982924 GEG982921:GEG982924 GOC982921:GOC982924 GXY982921:GXY982924 HHU982921:HHU982924 HRQ982921:HRQ982924 IBM982921:IBM982924 ILI982921:ILI982924 IVE982921:IVE982924 JFA982921:JFA982924 JOW982921:JOW982924 JYS982921:JYS982924 KIO982921:KIO982924 KSK982921:KSK982924 LCG982921:LCG982924 LMC982921:LMC982924 LVY982921:LVY982924 MFU982921:MFU982924 MPQ982921:MPQ982924 MZM982921:MZM982924 NJI982921:NJI982924 NTE982921:NTE982924 ODA982921:ODA982924 OMW982921:OMW982924 OWS982921:OWS982924 PGO982921:PGO982924 PQK982921:PQK982924 QAG982921:QAG982924 QKC982921:QKC982924 QTY982921:QTY982924 RDU982921:RDU982924 RNQ982921:RNQ982924 RXM982921:RXM982924 SHI982921:SHI982924 SRE982921:SRE982924 TBA982921:TBA982924 TKW982921:TKW982924 TUS982921:TUS982924 UEO982921:UEO982924 UOK982921:UOK982924 UYG982921:UYG982924 VIC982921:VIC982924 VRY982921:VRY982924 WBU982921:WBU982924 WLQ982921:WLQ982924 WVM982921:WVM982924 WVM16:WVM20 WLQ16:WLQ20 WBU16:WBU20 VRY16:VRY20 VIC16:VIC20 UYG16:UYG20 UOK16:UOK20 UEO16:UEO20 TUS16:TUS20 TKW16:TKW20 TBA16:TBA20 SRE16:SRE20 SHI16:SHI20 RXM16:RXM20 RNQ16:RNQ20 RDU16:RDU20 QTY16:QTY20 QKC16:QKC20 QAG16:QAG20 PQK16:PQK20 PGO16:PGO20 OWS16:OWS20 OMW16:OMW20 ODA16:ODA20 NTE16:NTE20 NJI16:NJI20 MZM16:MZM20 MPQ16:MPQ20 MFU16:MFU20 LVY16:LVY20 LMC16:LMC20 LCG16:LCG20 KSK16:KSK20 KIO16:KIO20 JYS16:JYS20 JOW16:JOW20 JFA16:JFA20 IVE16:IVE20 ILI16:ILI20 IBM16:IBM20 HRQ16:HRQ20 HHU16:HHU20 GXY16:GXY20 GOC16:GOC20 GEG16:GEG20 FUK16:FUK20 FKO16:FKO20 FAS16:FAS20 EQW16:EQW20 EHA16:EHA20 DXE16:DXE20 DNI16:DNI20 DDM16:DDM20 CTQ16:CTQ20 CJU16:CJU20 BZY16:BZY20 BQC16:BQC20 BGG16:BGG20 AWK16:AWK20 AMO16:AMO20 ACS16:ACS20 SW16:SW20 JA16:JA20 D16:D19" xr:uid="{00000000-0002-0000-0000-000006000000}"/>
    <dataValidation allowBlank="1" showInputMessage="1" showErrorMessage="1" prompt="Diligencie sólo si se trata de sociedad o entidad extranjera" sqref="D13" xr:uid="{00000000-0002-0000-0000-000010000000}"/>
    <dataValidation allowBlank="1" showInputMessage="1" showErrorMessage="1" prompt="Valor patrimonial neto" sqref="C41:C43" xr:uid="{2EC896F0-5E1E-41B6-B1F0-27584AC9590A}"/>
    <dataValidation allowBlank="1" showInputMessage="1" showErrorMessage="1" prompt="Límite 12.000 UVT" sqref="C40" xr:uid="{A3D56FC7-8D8E-4475-AADB-F77D263C29FC}"/>
    <dataValidation allowBlank="1" showInputMessage="1" showErrorMessage="1" prompt="Valor limitado al valor patrimonial neto.  El valor bruto se digita en el Anexo Detallado" sqref="D39" xr:uid="{D8E7EC55-AA26-4177-B266-C15D5322AEB3}"/>
    <dataValidation type="list" allowBlank="1" showInputMessage="1" showErrorMessage="1" sqref="D8" xr:uid="{00000000-0002-0000-0000-000013000000}">
      <formula1>$B$163:$B$165</formula1>
    </dataValidation>
    <dataValidation allowBlank="1" showInputMessage="1" showErrorMessage="1" prompt="La información se digita en el anexo detallado" sqref="D29:D30 D44 D49" xr:uid="{3BD05904-3241-4AD8-A16D-4458962A8671}"/>
  </dataValidations>
  <pageMargins left="0.11811023622047245" right="0.11811023622047245" top="0.15748031496062992" bottom="0.15748031496062992" header="0.31496062992125984" footer="0.31496062992125984"/>
  <pageSetup scale="6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S218"/>
  <sheetViews>
    <sheetView zoomScale="85" zoomScaleNormal="85" workbookViewId="0">
      <pane ySplit="4" topLeftCell="A5" activePane="bottomLeft" state="frozen"/>
      <selection pane="bottomLeft" activeCell="J6" sqref="J6:AA7"/>
    </sheetView>
  </sheetViews>
  <sheetFormatPr baseColWidth="10" defaultColWidth="4.6640625" defaultRowHeight="16.5" customHeight="1" x14ac:dyDescent="0.2"/>
  <cols>
    <col min="1" max="1" width="1" style="36" customWidth="1"/>
    <col min="2" max="3" width="3.44140625" style="36" customWidth="1"/>
    <col min="4" max="5" width="4.44140625" style="36" customWidth="1"/>
    <col min="6" max="6" width="7" style="36" customWidth="1"/>
    <col min="7" max="11" width="4.44140625" style="36" customWidth="1"/>
    <col min="12" max="12" width="4.6640625" style="36" customWidth="1"/>
    <col min="13" max="13" width="7" style="36" customWidth="1"/>
    <col min="14" max="15" width="4.6640625" style="36" customWidth="1"/>
    <col min="16" max="16" width="3.44140625" style="36" customWidth="1"/>
    <col min="17" max="17" width="1.44140625" style="36" customWidth="1"/>
    <col min="18" max="18" width="3.109375" style="36" customWidth="1"/>
    <col min="19" max="19" width="5.77734375" style="36" customWidth="1"/>
    <col min="20" max="20" width="8" style="36" customWidth="1"/>
    <col min="21" max="21" width="4.6640625" style="36" customWidth="1"/>
    <col min="22" max="22" width="6.109375" style="36" customWidth="1"/>
    <col min="23" max="23" width="1" style="36" customWidth="1"/>
    <col min="24" max="24" width="6.77734375" style="36" customWidth="1"/>
    <col min="25" max="25" width="3.109375" style="36" customWidth="1"/>
    <col min="26" max="26" width="4.6640625" style="36" customWidth="1"/>
    <col min="27" max="27" width="3.6640625" style="36" customWidth="1"/>
    <col min="28" max="28" width="5.44140625" style="36" customWidth="1"/>
    <col min="29" max="29" width="7.44140625" style="36" customWidth="1"/>
    <col min="30" max="33" width="4.6640625" style="36" customWidth="1"/>
    <col min="34" max="34" width="7.33203125" style="37" customWidth="1"/>
    <col min="35" max="35" width="5.109375" style="36" customWidth="1"/>
    <col min="36" max="36" width="4.6640625" style="36" customWidth="1"/>
    <col min="37" max="37" width="3.6640625" style="36" customWidth="1"/>
    <col min="38" max="38" width="4.109375" style="36" customWidth="1"/>
    <col min="39" max="39" width="3" style="36" customWidth="1"/>
    <col min="40" max="40" width="4.6640625" style="36" customWidth="1"/>
    <col min="41" max="41" width="1.77734375" style="36" customWidth="1"/>
    <col min="42" max="42" width="7.6640625" style="36" customWidth="1"/>
    <col min="43" max="43" width="8.44140625" style="36" customWidth="1"/>
    <col min="44" max="44" width="2.44140625" style="36" bestFit="1" customWidth="1"/>
    <col min="45" max="45" width="23.6640625" style="36" customWidth="1"/>
    <col min="46" max="256" width="4.6640625" style="17"/>
    <col min="257" max="257" width="1" style="17" customWidth="1"/>
    <col min="258" max="259" width="3.44140625" style="17" customWidth="1"/>
    <col min="260" max="261" width="4.44140625" style="17" customWidth="1"/>
    <col min="262" max="262" width="7" style="17" customWidth="1"/>
    <col min="263" max="267" width="4.44140625" style="17" customWidth="1"/>
    <col min="268" max="268" width="4.6640625" style="17" customWidth="1"/>
    <col min="269" max="269" width="7" style="17" customWidth="1"/>
    <col min="270" max="271" width="4.6640625" style="17" customWidth="1"/>
    <col min="272" max="272" width="3.44140625" style="17" customWidth="1"/>
    <col min="273" max="273" width="1.44140625" style="17" customWidth="1"/>
    <col min="274" max="274" width="3.109375" style="17" customWidth="1"/>
    <col min="275" max="275" width="4" style="17" customWidth="1"/>
    <col min="276" max="276" width="9.33203125" style="17" customWidth="1"/>
    <col min="277" max="277" width="4.6640625" style="17" customWidth="1"/>
    <col min="278" max="278" width="6.109375" style="17" customWidth="1"/>
    <col min="279" max="279" width="1" style="17" customWidth="1"/>
    <col min="280" max="281" width="3.109375" style="17" customWidth="1"/>
    <col min="282" max="282" width="4.6640625" style="17" customWidth="1"/>
    <col min="283" max="283" width="3.6640625" style="17" customWidth="1"/>
    <col min="284" max="284" width="5.44140625" style="17" customWidth="1"/>
    <col min="285" max="285" width="7.44140625" style="17" customWidth="1"/>
    <col min="286" max="289" width="4.6640625" style="17" customWidth="1"/>
    <col min="290" max="290" width="7.33203125" style="17" customWidth="1"/>
    <col min="291" max="291" width="5.109375" style="17" customWidth="1"/>
    <col min="292" max="292" width="4.6640625" style="17" customWidth="1"/>
    <col min="293" max="293" width="3.6640625" style="17" customWidth="1"/>
    <col min="294" max="294" width="4.109375" style="17" customWidth="1"/>
    <col min="295" max="295" width="3" style="17" customWidth="1"/>
    <col min="296" max="296" width="4.6640625" style="17" customWidth="1"/>
    <col min="297" max="297" width="1.77734375" style="17" customWidth="1"/>
    <col min="298" max="298" width="7.6640625" style="17" customWidth="1"/>
    <col min="299" max="299" width="8.44140625" style="17" customWidth="1"/>
    <col min="300" max="300" width="2.44140625" style="17" bestFit="1" customWidth="1"/>
    <col min="301" max="512" width="4.6640625" style="17"/>
    <col min="513" max="513" width="1" style="17" customWidth="1"/>
    <col min="514" max="515" width="3.44140625" style="17" customWidth="1"/>
    <col min="516" max="517" width="4.44140625" style="17" customWidth="1"/>
    <col min="518" max="518" width="7" style="17" customWidth="1"/>
    <col min="519" max="523" width="4.44140625" style="17" customWidth="1"/>
    <col min="524" max="524" width="4.6640625" style="17" customWidth="1"/>
    <col min="525" max="525" width="7" style="17" customWidth="1"/>
    <col min="526" max="527" width="4.6640625" style="17" customWidth="1"/>
    <col min="528" max="528" width="3.44140625" style="17" customWidth="1"/>
    <col min="529" max="529" width="1.44140625" style="17" customWidth="1"/>
    <col min="530" max="530" width="3.109375" style="17" customWidth="1"/>
    <col min="531" max="531" width="4" style="17" customWidth="1"/>
    <col min="532" max="532" width="9.33203125" style="17" customWidth="1"/>
    <col min="533" max="533" width="4.6640625" style="17" customWidth="1"/>
    <col min="534" max="534" width="6.109375" style="17" customWidth="1"/>
    <col min="535" max="535" width="1" style="17" customWidth="1"/>
    <col min="536" max="537" width="3.109375" style="17" customWidth="1"/>
    <col min="538" max="538" width="4.6640625" style="17" customWidth="1"/>
    <col min="539" max="539" width="3.6640625" style="17" customWidth="1"/>
    <col min="540" max="540" width="5.44140625" style="17" customWidth="1"/>
    <col min="541" max="541" width="7.44140625" style="17" customWidth="1"/>
    <col min="542" max="545" width="4.6640625" style="17" customWidth="1"/>
    <col min="546" max="546" width="7.33203125" style="17" customWidth="1"/>
    <col min="547" max="547" width="5.109375" style="17" customWidth="1"/>
    <col min="548" max="548" width="4.6640625" style="17" customWidth="1"/>
    <col min="549" max="549" width="3.6640625" style="17" customWidth="1"/>
    <col min="550" max="550" width="4.109375" style="17" customWidth="1"/>
    <col min="551" max="551" width="3" style="17" customWidth="1"/>
    <col min="552" max="552" width="4.6640625" style="17" customWidth="1"/>
    <col min="553" max="553" width="1.77734375" style="17" customWidth="1"/>
    <col min="554" max="554" width="7.6640625" style="17" customWidth="1"/>
    <col min="555" max="555" width="8.44140625" style="17" customWidth="1"/>
    <col min="556" max="556" width="2.44140625" style="17" bestFit="1" customWidth="1"/>
    <col min="557" max="768" width="4.6640625" style="17"/>
    <col min="769" max="769" width="1" style="17" customWidth="1"/>
    <col min="770" max="771" width="3.44140625" style="17" customWidth="1"/>
    <col min="772" max="773" width="4.44140625" style="17" customWidth="1"/>
    <col min="774" max="774" width="7" style="17" customWidth="1"/>
    <col min="775" max="779" width="4.44140625" style="17" customWidth="1"/>
    <col min="780" max="780" width="4.6640625" style="17" customWidth="1"/>
    <col min="781" max="781" width="7" style="17" customWidth="1"/>
    <col min="782" max="783" width="4.6640625" style="17" customWidth="1"/>
    <col min="784" max="784" width="3.44140625" style="17" customWidth="1"/>
    <col min="785" max="785" width="1.44140625" style="17" customWidth="1"/>
    <col min="786" max="786" width="3.109375" style="17" customWidth="1"/>
    <col min="787" max="787" width="4" style="17" customWidth="1"/>
    <col min="788" max="788" width="9.33203125" style="17" customWidth="1"/>
    <col min="789" max="789" width="4.6640625" style="17" customWidth="1"/>
    <col min="790" max="790" width="6.109375" style="17" customWidth="1"/>
    <col min="791" max="791" width="1" style="17" customWidth="1"/>
    <col min="792" max="793" width="3.109375" style="17" customWidth="1"/>
    <col min="794" max="794" width="4.6640625" style="17" customWidth="1"/>
    <col min="795" max="795" width="3.6640625" style="17" customWidth="1"/>
    <col min="796" max="796" width="5.44140625" style="17" customWidth="1"/>
    <col min="797" max="797" width="7.44140625" style="17" customWidth="1"/>
    <col min="798" max="801" width="4.6640625" style="17" customWidth="1"/>
    <col min="802" max="802" width="7.33203125" style="17" customWidth="1"/>
    <col min="803" max="803" width="5.109375" style="17" customWidth="1"/>
    <col min="804" max="804" width="4.6640625" style="17" customWidth="1"/>
    <col min="805" max="805" width="3.6640625" style="17" customWidth="1"/>
    <col min="806" max="806" width="4.109375" style="17" customWidth="1"/>
    <col min="807" max="807" width="3" style="17" customWidth="1"/>
    <col min="808" max="808" width="4.6640625" style="17" customWidth="1"/>
    <col min="809" max="809" width="1.77734375" style="17" customWidth="1"/>
    <col min="810" max="810" width="7.6640625" style="17" customWidth="1"/>
    <col min="811" max="811" width="8.44140625" style="17" customWidth="1"/>
    <col min="812" max="812" width="2.44140625" style="17" bestFit="1" customWidth="1"/>
    <col min="813" max="1024" width="4.6640625" style="17"/>
    <col min="1025" max="1025" width="1" style="17" customWidth="1"/>
    <col min="1026" max="1027" width="3.44140625" style="17" customWidth="1"/>
    <col min="1028" max="1029" width="4.44140625" style="17" customWidth="1"/>
    <col min="1030" max="1030" width="7" style="17" customWidth="1"/>
    <col min="1031" max="1035" width="4.44140625" style="17" customWidth="1"/>
    <col min="1036" max="1036" width="4.6640625" style="17" customWidth="1"/>
    <col min="1037" max="1037" width="7" style="17" customWidth="1"/>
    <col min="1038" max="1039" width="4.6640625" style="17" customWidth="1"/>
    <col min="1040" max="1040" width="3.44140625" style="17" customWidth="1"/>
    <col min="1041" max="1041" width="1.44140625" style="17" customWidth="1"/>
    <col min="1042" max="1042" width="3.109375" style="17" customWidth="1"/>
    <col min="1043" max="1043" width="4" style="17" customWidth="1"/>
    <col min="1044" max="1044" width="9.33203125" style="17" customWidth="1"/>
    <col min="1045" max="1045" width="4.6640625" style="17" customWidth="1"/>
    <col min="1046" max="1046" width="6.109375" style="17" customWidth="1"/>
    <col min="1047" max="1047" width="1" style="17" customWidth="1"/>
    <col min="1048" max="1049" width="3.109375" style="17" customWidth="1"/>
    <col min="1050" max="1050" width="4.6640625" style="17" customWidth="1"/>
    <col min="1051" max="1051" width="3.6640625" style="17" customWidth="1"/>
    <col min="1052" max="1052" width="5.44140625" style="17" customWidth="1"/>
    <col min="1053" max="1053" width="7.44140625" style="17" customWidth="1"/>
    <col min="1054" max="1057" width="4.6640625" style="17" customWidth="1"/>
    <col min="1058" max="1058" width="7.33203125" style="17" customWidth="1"/>
    <col min="1059" max="1059" width="5.109375" style="17" customWidth="1"/>
    <col min="1060" max="1060" width="4.6640625" style="17" customWidth="1"/>
    <col min="1061" max="1061" width="3.6640625" style="17" customWidth="1"/>
    <col min="1062" max="1062" width="4.109375" style="17" customWidth="1"/>
    <col min="1063" max="1063" width="3" style="17" customWidth="1"/>
    <col min="1064" max="1064" width="4.6640625" style="17" customWidth="1"/>
    <col min="1065" max="1065" width="1.77734375" style="17" customWidth="1"/>
    <col min="1066" max="1066" width="7.6640625" style="17" customWidth="1"/>
    <col min="1067" max="1067" width="8.44140625" style="17" customWidth="1"/>
    <col min="1068" max="1068" width="2.44140625" style="17" bestFit="1" customWidth="1"/>
    <col min="1069" max="1280" width="4.6640625" style="17"/>
    <col min="1281" max="1281" width="1" style="17" customWidth="1"/>
    <col min="1282" max="1283" width="3.44140625" style="17" customWidth="1"/>
    <col min="1284" max="1285" width="4.44140625" style="17" customWidth="1"/>
    <col min="1286" max="1286" width="7" style="17" customWidth="1"/>
    <col min="1287" max="1291" width="4.44140625" style="17" customWidth="1"/>
    <col min="1292" max="1292" width="4.6640625" style="17" customWidth="1"/>
    <col min="1293" max="1293" width="7" style="17" customWidth="1"/>
    <col min="1294" max="1295" width="4.6640625" style="17" customWidth="1"/>
    <col min="1296" max="1296" width="3.44140625" style="17" customWidth="1"/>
    <col min="1297" max="1297" width="1.44140625" style="17" customWidth="1"/>
    <col min="1298" max="1298" width="3.109375" style="17" customWidth="1"/>
    <col min="1299" max="1299" width="4" style="17" customWidth="1"/>
    <col min="1300" max="1300" width="9.33203125" style="17" customWidth="1"/>
    <col min="1301" max="1301" width="4.6640625" style="17" customWidth="1"/>
    <col min="1302" max="1302" width="6.109375" style="17" customWidth="1"/>
    <col min="1303" max="1303" width="1" style="17" customWidth="1"/>
    <col min="1304" max="1305" width="3.109375" style="17" customWidth="1"/>
    <col min="1306" max="1306" width="4.6640625" style="17" customWidth="1"/>
    <col min="1307" max="1307" width="3.6640625" style="17" customWidth="1"/>
    <col min="1308" max="1308" width="5.44140625" style="17" customWidth="1"/>
    <col min="1309" max="1309" width="7.44140625" style="17" customWidth="1"/>
    <col min="1310" max="1313" width="4.6640625" style="17" customWidth="1"/>
    <col min="1314" max="1314" width="7.33203125" style="17" customWidth="1"/>
    <col min="1315" max="1315" width="5.109375" style="17" customWidth="1"/>
    <col min="1316" max="1316" width="4.6640625" style="17" customWidth="1"/>
    <col min="1317" max="1317" width="3.6640625" style="17" customWidth="1"/>
    <col min="1318" max="1318" width="4.109375" style="17" customWidth="1"/>
    <col min="1319" max="1319" width="3" style="17" customWidth="1"/>
    <col min="1320" max="1320" width="4.6640625" style="17" customWidth="1"/>
    <col min="1321" max="1321" width="1.77734375" style="17" customWidth="1"/>
    <col min="1322" max="1322" width="7.6640625" style="17" customWidth="1"/>
    <col min="1323" max="1323" width="8.44140625" style="17" customWidth="1"/>
    <col min="1324" max="1324" width="2.44140625" style="17" bestFit="1" customWidth="1"/>
    <col min="1325" max="1536" width="4.6640625" style="17"/>
    <col min="1537" max="1537" width="1" style="17" customWidth="1"/>
    <col min="1538" max="1539" width="3.44140625" style="17" customWidth="1"/>
    <col min="1540" max="1541" width="4.44140625" style="17" customWidth="1"/>
    <col min="1542" max="1542" width="7" style="17" customWidth="1"/>
    <col min="1543" max="1547" width="4.44140625" style="17" customWidth="1"/>
    <col min="1548" max="1548" width="4.6640625" style="17" customWidth="1"/>
    <col min="1549" max="1549" width="7" style="17" customWidth="1"/>
    <col min="1550" max="1551" width="4.6640625" style="17" customWidth="1"/>
    <col min="1552" max="1552" width="3.44140625" style="17" customWidth="1"/>
    <col min="1553" max="1553" width="1.44140625" style="17" customWidth="1"/>
    <col min="1554" max="1554" width="3.109375" style="17" customWidth="1"/>
    <col min="1555" max="1555" width="4" style="17" customWidth="1"/>
    <col min="1556" max="1556" width="9.33203125" style="17" customWidth="1"/>
    <col min="1557" max="1557" width="4.6640625" style="17" customWidth="1"/>
    <col min="1558" max="1558" width="6.109375" style="17" customWidth="1"/>
    <col min="1559" max="1559" width="1" style="17" customWidth="1"/>
    <col min="1560" max="1561" width="3.109375" style="17" customWidth="1"/>
    <col min="1562" max="1562" width="4.6640625" style="17" customWidth="1"/>
    <col min="1563" max="1563" width="3.6640625" style="17" customWidth="1"/>
    <col min="1564" max="1564" width="5.44140625" style="17" customWidth="1"/>
    <col min="1565" max="1565" width="7.44140625" style="17" customWidth="1"/>
    <col min="1566" max="1569" width="4.6640625" style="17" customWidth="1"/>
    <col min="1570" max="1570" width="7.33203125" style="17" customWidth="1"/>
    <col min="1571" max="1571" width="5.109375" style="17" customWidth="1"/>
    <col min="1572" max="1572" width="4.6640625" style="17" customWidth="1"/>
    <col min="1573" max="1573" width="3.6640625" style="17" customWidth="1"/>
    <col min="1574" max="1574" width="4.109375" style="17" customWidth="1"/>
    <col min="1575" max="1575" width="3" style="17" customWidth="1"/>
    <col min="1576" max="1576" width="4.6640625" style="17" customWidth="1"/>
    <col min="1577" max="1577" width="1.77734375" style="17" customWidth="1"/>
    <col min="1578" max="1578" width="7.6640625" style="17" customWidth="1"/>
    <col min="1579" max="1579" width="8.44140625" style="17" customWidth="1"/>
    <col min="1580" max="1580" width="2.44140625" style="17" bestFit="1" customWidth="1"/>
    <col min="1581" max="1792" width="4.6640625" style="17"/>
    <col min="1793" max="1793" width="1" style="17" customWidth="1"/>
    <col min="1794" max="1795" width="3.44140625" style="17" customWidth="1"/>
    <col min="1796" max="1797" width="4.44140625" style="17" customWidth="1"/>
    <col min="1798" max="1798" width="7" style="17" customWidth="1"/>
    <col min="1799" max="1803" width="4.44140625" style="17" customWidth="1"/>
    <col min="1804" max="1804" width="4.6640625" style="17" customWidth="1"/>
    <col min="1805" max="1805" width="7" style="17" customWidth="1"/>
    <col min="1806" max="1807" width="4.6640625" style="17" customWidth="1"/>
    <col min="1808" max="1808" width="3.44140625" style="17" customWidth="1"/>
    <col min="1809" max="1809" width="1.44140625" style="17" customWidth="1"/>
    <col min="1810" max="1810" width="3.109375" style="17" customWidth="1"/>
    <col min="1811" max="1811" width="4" style="17" customWidth="1"/>
    <col min="1812" max="1812" width="9.33203125" style="17" customWidth="1"/>
    <col min="1813" max="1813" width="4.6640625" style="17" customWidth="1"/>
    <col min="1814" max="1814" width="6.109375" style="17" customWidth="1"/>
    <col min="1815" max="1815" width="1" style="17" customWidth="1"/>
    <col min="1816" max="1817" width="3.109375" style="17" customWidth="1"/>
    <col min="1818" max="1818" width="4.6640625" style="17" customWidth="1"/>
    <col min="1819" max="1819" width="3.6640625" style="17" customWidth="1"/>
    <col min="1820" max="1820" width="5.44140625" style="17" customWidth="1"/>
    <col min="1821" max="1821" width="7.44140625" style="17" customWidth="1"/>
    <col min="1822" max="1825" width="4.6640625" style="17" customWidth="1"/>
    <col min="1826" max="1826" width="7.33203125" style="17" customWidth="1"/>
    <col min="1827" max="1827" width="5.109375" style="17" customWidth="1"/>
    <col min="1828" max="1828" width="4.6640625" style="17" customWidth="1"/>
    <col min="1829" max="1829" width="3.6640625" style="17" customWidth="1"/>
    <col min="1830" max="1830" width="4.109375" style="17" customWidth="1"/>
    <col min="1831" max="1831" width="3" style="17" customWidth="1"/>
    <col min="1832" max="1832" width="4.6640625" style="17" customWidth="1"/>
    <col min="1833" max="1833" width="1.77734375" style="17" customWidth="1"/>
    <col min="1834" max="1834" width="7.6640625" style="17" customWidth="1"/>
    <col min="1835" max="1835" width="8.44140625" style="17" customWidth="1"/>
    <col min="1836" max="1836" width="2.44140625" style="17" bestFit="1" customWidth="1"/>
    <col min="1837" max="2048" width="4.6640625" style="17"/>
    <col min="2049" max="2049" width="1" style="17" customWidth="1"/>
    <col min="2050" max="2051" width="3.44140625" style="17" customWidth="1"/>
    <col min="2052" max="2053" width="4.44140625" style="17" customWidth="1"/>
    <col min="2054" max="2054" width="7" style="17" customWidth="1"/>
    <col min="2055" max="2059" width="4.44140625" style="17" customWidth="1"/>
    <col min="2060" max="2060" width="4.6640625" style="17" customWidth="1"/>
    <col min="2061" max="2061" width="7" style="17" customWidth="1"/>
    <col min="2062" max="2063" width="4.6640625" style="17" customWidth="1"/>
    <col min="2064" max="2064" width="3.44140625" style="17" customWidth="1"/>
    <col min="2065" max="2065" width="1.44140625" style="17" customWidth="1"/>
    <col min="2066" max="2066" width="3.109375" style="17" customWidth="1"/>
    <col min="2067" max="2067" width="4" style="17" customWidth="1"/>
    <col min="2068" max="2068" width="9.33203125" style="17" customWidth="1"/>
    <col min="2069" max="2069" width="4.6640625" style="17" customWidth="1"/>
    <col min="2070" max="2070" width="6.109375" style="17" customWidth="1"/>
    <col min="2071" max="2071" width="1" style="17" customWidth="1"/>
    <col min="2072" max="2073" width="3.109375" style="17" customWidth="1"/>
    <col min="2074" max="2074" width="4.6640625" style="17" customWidth="1"/>
    <col min="2075" max="2075" width="3.6640625" style="17" customWidth="1"/>
    <col min="2076" max="2076" width="5.44140625" style="17" customWidth="1"/>
    <col min="2077" max="2077" width="7.44140625" style="17" customWidth="1"/>
    <col min="2078" max="2081" width="4.6640625" style="17" customWidth="1"/>
    <col min="2082" max="2082" width="7.33203125" style="17" customWidth="1"/>
    <col min="2083" max="2083" width="5.109375" style="17" customWidth="1"/>
    <col min="2084" max="2084" width="4.6640625" style="17" customWidth="1"/>
    <col min="2085" max="2085" width="3.6640625" style="17" customWidth="1"/>
    <col min="2086" max="2086" width="4.109375" style="17" customWidth="1"/>
    <col min="2087" max="2087" width="3" style="17" customWidth="1"/>
    <col min="2088" max="2088" width="4.6640625" style="17" customWidth="1"/>
    <col min="2089" max="2089" width="1.77734375" style="17" customWidth="1"/>
    <col min="2090" max="2090" width="7.6640625" style="17" customWidth="1"/>
    <col min="2091" max="2091" width="8.44140625" style="17" customWidth="1"/>
    <col min="2092" max="2092" width="2.44140625" style="17" bestFit="1" customWidth="1"/>
    <col min="2093" max="2304" width="4.6640625" style="17"/>
    <col min="2305" max="2305" width="1" style="17" customWidth="1"/>
    <col min="2306" max="2307" width="3.44140625" style="17" customWidth="1"/>
    <col min="2308" max="2309" width="4.44140625" style="17" customWidth="1"/>
    <col min="2310" max="2310" width="7" style="17" customWidth="1"/>
    <col min="2311" max="2315" width="4.44140625" style="17" customWidth="1"/>
    <col min="2316" max="2316" width="4.6640625" style="17" customWidth="1"/>
    <col min="2317" max="2317" width="7" style="17" customWidth="1"/>
    <col min="2318" max="2319" width="4.6640625" style="17" customWidth="1"/>
    <col min="2320" max="2320" width="3.44140625" style="17" customWidth="1"/>
    <col min="2321" max="2321" width="1.44140625" style="17" customWidth="1"/>
    <col min="2322" max="2322" width="3.109375" style="17" customWidth="1"/>
    <col min="2323" max="2323" width="4" style="17" customWidth="1"/>
    <col min="2324" max="2324" width="9.33203125" style="17" customWidth="1"/>
    <col min="2325" max="2325" width="4.6640625" style="17" customWidth="1"/>
    <col min="2326" max="2326" width="6.109375" style="17" customWidth="1"/>
    <col min="2327" max="2327" width="1" style="17" customWidth="1"/>
    <col min="2328" max="2329" width="3.109375" style="17" customWidth="1"/>
    <col min="2330" max="2330" width="4.6640625" style="17" customWidth="1"/>
    <col min="2331" max="2331" width="3.6640625" style="17" customWidth="1"/>
    <col min="2332" max="2332" width="5.44140625" style="17" customWidth="1"/>
    <col min="2333" max="2333" width="7.44140625" style="17" customWidth="1"/>
    <col min="2334" max="2337" width="4.6640625" style="17" customWidth="1"/>
    <col min="2338" max="2338" width="7.33203125" style="17" customWidth="1"/>
    <col min="2339" max="2339" width="5.109375" style="17" customWidth="1"/>
    <col min="2340" max="2340" width="4.6640625" style="17" customWidth="1"/>
    <col min="2341" max="2341" width="3.6640625" style="17" customWidth="1"/>
    <col min="2342" max="2342" width="4.109375" style="17" customWidth="1"/>
    <col min="2343" max="2343" width="3" style="17" customWidth="1"/>
    <col min="2344" max="2344" width="4.6640625" style="17" customWidth="1"/>
    <col min="2345" max="2345" width="1.77734375" style="17" customWidth="1"/>
    <col min="2346" max="2346" width="7.6640625" style="17" customWidth="1"/>
    <col min="2347" max="2347" width="8.44140625" style="17" customWidth="1"/>
    <col min="2348" max="2348" width="2.44140625" style="17" bestFit="1" customWidth="1"/>
    <col min="2349" max="2560" width="4.6640625" style="17"/>
    <col min="2561" max="2561" width="1" style="17" customWidth="1"/>
    <col min="2562" max="2563" width="3.44140625" style="17" customWidth="1"/>
    <col min="2564" max="2565" width="4.44140625" style="17" customWidth="1"/>
    <col min="2566" max="2566" width="7" style="17" customWidth="1"/>
    <col min="2567" max="2571" width="4.44140625" style="17" customWidth="1"/>
    <col min="2572" max="2572" width="4.6640625" style="17" customWidth="1"/>
    <col min="2573" max="2573" width="7" style="17" customWidth="1"/>
    <col min="2574" max="2575" width="4.6640625" style="17" customWidth="1"/>
    <col min="2576" max="2576" width="3.44140625" style="17" customWidth="1"/>
    <col min="2577" max="2577" width="1.44140625" style="17" customWidth="1"/>
    <col min="2578" max="2578" width="3.109375" style="17" customWidth="1"/>
    <col min="2579" max="2579" width="4" style="17" customWidth="1"/>
    <col min="2580" max="2580" width="9.33203125" style="17" customWidth="1"/>
    <col min="2581" max="2581" width="4.6640625" style="17" customWidth="1"/>
    <col min="2582" max="2582" width="6.109375" style="17" customWidth="1"/>
    <col min="2583" max="2583" width="1" style="17" customWidth="1"/>
    <col min="2584" max="2585" width="3.109375" style="17" customWidth="1"/>
    <col min="2586" max="2586" width="4.6640625" style="17" customWidth="1"/>
    <col min="2587" max="2587" width="3.6640625" style="17" customWidth="1"/>
    <col min="2588" max="2588" width="5.44140625" style="17" customWidth="1"/>
    <col min="2589" max="2589" width="7.44140625" style="17" customWidth="1"/>
    <col min="2590" max="2593" width="4.6640625" style="17" customWidth="1"/>
    <col min="2594" max="2594" width="7.33203125" style="17" customWidth="1"/>
    <col min="2595" max="2595" width="5.109375" style="17" customWidth="1"/>
    <col min="2596" max="2596" width="4.6640625" style="17" customWidth="1"/>
    <col min="2597" max="2597" width="3.6640625" style="17" customWidth="1"/>
    <col min="2598" max="2598" width="4.109375" style="17" customWidth="1"/>
    <col min="2599" max="2599" width="3" style="17" customWidth="1"/>
    <col min="2600" max="2600" width="4.6640625" style="17" customWidth="1"/>
    <col min="2601" max="2601" width="1.77734375" style="17" customWidth="1"/>
    <col min="2602" max="2602" width="7.6640625" style="17" customWidth="1"/>
    <col min="2603" max="2603" width="8.44140625" style="17" customWidth="1"/>
    <col min="2604" max="2604" width="2.44140625" style="17" bestFit="1" customWidth="1"/>
    <col min="2605" max="2816" width="4.6640625" style="17"/>
    <col min="2817" max="2817" width="1" style="17" customWidth="1"/>
    <col min="2818" max="2819" width="3.44140625" style="17" customWidth="1"/>
    <col min="2820" max="2821" width="4.44140625" style="17" customWidth="1"/>
    <col min="2822" max="2822" width="7" style="17" customWidth="1"/>
    <col min="2823" max="2827" width="4.44140625" style="17" customWidth="1"/>
    <col min="2828" max="2828" width="4.6640625" style="17" customWidth="1"/>
    <col min="2829" max="2829" width="7" style="17" customWidth="1"/>
    <col min="2830" max="2831" width="4.6640625" style="17" customWidth="1"/>
    <col min="2832" max="2832" width="3.44140625" style="17" customWidth="1"/>
    <col min="2833" max="2833" width="1.44140625" style="17" customWidth="1"/>
    <col min="2834" max="2834" width="3.109375" style="17" customWidth="1"/>
    <col min="2835" max="2835" width="4" style="17" customWidth="1"/>
    <col min="2836" max="2836" width="9.33203125" style="17" customWidth="1"/>
    <col min="2837" max="2837" width="4.6640625" style="17" customWidth="1"/>
    <col min="2838" max="2838" width="6.109375" style="17" customWidth="1"/>
    <col min="2839" max="2839" width="1" style="17" customWidth="1"/>
    <col min="2840" max="2841" width="3.109375" style="17" customWidth="1"/>
    <col min="2842" max="2842" width="4.6640625" style="17" customWidth="1"/>
    <col min="2843" max="2843" width="3.6640625" style="17" customWidth="1"/>
    <col min="2844" max="2844" width="5.44140625" style="17" customWidth="1"/>
    <col min="2845" max="2845" width="7.44140625" style="17" customWidth="1"/>
    <col min="2846" max="2849" width="4.6640625" style="17" customWidth="1"/>
    <col min="2850" max="2850" width="7.33203125" style="17" customWidth="1"/>
    <col min="2851" max="2851" width="5.109375" style="17" customWidth="1"/>
    <col min="2852" max="2852" width="4.6640625" style="17" customWidth="1"/>
    <col min="2853" max="2853" width="3.6640625" style="17" customWidth="1"/>
    <col min="2854" max="2854" width="4.109375" style="17" customWidth="1"/>
    <col min="2855" max="2855" width="3" style="17" customWidth="1"/>
    <col min="2856" max="2856" width="4.6640625" style="17" customWidth="1"/>
    <col min="2857" max="2857" width="1.77734375" style="17" customWidth="1"/>
    <col min="2858" max="2858" width="7.6640625" style="17" customWidth="1"/>
    <col min="2859" max="2859" width="8.44140625" style="17" customWidth="1"/>
    <col min="2860" max="2860" width="2.44140625" style="17" bestFit="1" customWidth="1"/>
    <col min="2861" max="3072" width="4.6640625" style="17"/>
    <col min="3073" max="3073" width="1" style="17" customWidth="1"/>
    <col min="3074" max="3075" width="3.44140625" style="17" customWidth="1"/>
    <col min="3076" max="3077" width="4.44140625" style="17" customWidth="1"/>
    <col min="3078" max="3078" width="7" style="17" customWidth="1"/>
    <col min="3079" max="3083" width="4.44140625" style="17" customWidth="1"/>
    <col min="3084" max="3084" width="4.6640625" style="17" customWidth="1"/>
    <col min="3085" max="3085" width="7" style="17" customWidth="1"/>
    <col min="3086" max="3087" width="4.6640625" style="17" customWidth="1"/>
    <col min="3088" max="3088" width="3.44140625" style="17" customWidth="1"/>
    <col min="3089" max="3089" width="1.44140625" style="17" customWidth="1"/>
    <col min="3090" max="3090" width="3.109375" style="17" customWidth="1"/>
    <col min="3091" max="3091" width="4" style="17" customWidth="1"/>
    <col min="3092" max="3092" width="9.33203125" style="17" customWidth="1"/>
    <col min="3093" max="3093" width="4.6640625" style="17" customWidth="1"/>
    <col min="3094" max="3094" width="6.109375" style="17" customWidth="1"/>
    <col min="3095" max="3095" width="1" style="17" customWidth="1"/>
    <col min="3096" max="3097" width="3.109375" style="17" customWidth="1"/>
    <col min="3098" max="3098" width="4.6640625" style="17" customWidth="1"/>
    <col min="3099" max="3099" width="3.6640625" style="17" customWidth="1"/>
    <col min="3100" max="3100" width="5.44140625" style="17" customWidth="1"/>
    <col min="3101" max="3101" width="7.44140625" style="17" customWidth="1"/>
    <col min="3102" max="3105" width="4.6640625" style="17" customWidth="1"/>
    <col min="3106" max="3106" width="7.33203125" style="17" customWidth="1"/>
    <col min="3107" max="3107" width="5.109375" style="17" customWidth="1"/>
    <col min="3108" max="3108" width="4.6640625" style="17" customWidth="1"/>
    <col min="3109" max="3109" width="3.6640625" style="17" customWidth="1"/>
    <col min="3110" max="3110" width="4.109375" style="17" customWidth="1"/>
    <col min="3111" max="3111" width="3" style="17" customWidth="1"/>
    <col min="3112" max="3112" width="4.6640625" style="17" customWidth="1"/>
    <col min="3113" max="3113" width="1.77734375" style="17" customWidth="1"/>
    <col min="3114" max="3114" width="7.6640625" style="17" customWidth="1"/>
    <col min="3115" max="3115" width="8.44140625" style="17" customWidth="1"/>
    <col min="3116" max="3116" width="2.44140625" style="17" bestFit="1" customWidth="1"/>
    <col min="3117" max="3328" width="4.6640625" style="17"/>
    <col min="3329" max="3329" width="1" style="17" customWidth="1"/>
    <col min="3330" max="3331" width="3.44140625" style="17" customWidth="1"/>
    <col min="3332" max="3333" width="4.44140625" style="17" customWidth="1"/>
    <col min="3334" max="3334" width="7" style="17" customWidth="1"/>
    <col min="3335" max="3339" width="4.44140625" style="17" customWidth="1"/>
    <col min="3340" max="3340" width="4.6640625" style="17" customWidth="1"/>
    <col min="3341" max="3341" width="7" style="17" customWidth="1"/>
    <col min="3342" max="3343" width="4.6640625" style="17" customWidth="1"/>
    <col min="3344" max="3344" width="3.44140625" style="17" customWidth="1"/>
    <col min="3345" max="3345" width="1.44140625" style="17" customWidth="1"/>
    <col min="3346" max="3346" width="3.109375" style="17" customWidth="1"/>
    <col min="3347" max="3347" width="4" style="17" customWidth="1"/>
    <col min="3348" max="3348" width="9.33203125" style="17" customWidth="1"/>
    <col min="3349" max="3349" width="4.6640625" style="17" customWidth="1"/>
    <col min="3350" max="3350" width="6.109375" style="17" customWidth="1"/>
    <col min="3351" max="3351" width="1" style="17" customWidth="1"/>
    <col min="3352" max="3353" width="3.109375" style="17" customWidth="1"/>
    <col min="3354" max="3354" width="4.6640625" style="17" customWidth="1"/>
    <col min="3355" max="3355" width="3.6640625" style="17" customWidth="1"/>
    <col min="3356" max="3356" width="5.44140625" style="17" customWidth="1"/>
    <col min="3357" max="3357" width="7.44140625" style="17" customWidth="1"/>
    <col min="3358" max="3361" width="4.6640625" style="17" customWidth="1"/>
    <col min="3362" max="3362" width="7.33203125" style="17" customWidth="1"/>
    <col min="3363" max="3363" width="5.109375" style="17" customWidth="1"/>
    <col min="3364" max="3364" width="4.6640625" style="17" customWidth="1"/>
    <col min="3365" max="3365" width="3.6640625" style="17" customWidth="1"/>
    <col min="3366" max="3366" width="4.109375" style="17" customWidth="1"/>
    <col min="3367" max="3367" width="3" style="17" customWidth="1"/>
    <col min="3368" max="3368" width="4.6640625" style="17" customWidth="1"/>
    <col min="3369" max="3369" width="1.77734375" style="17" customWidth="1"/>
    <col min="3370" max="3370" width="7.6640625" style="17" customWidth="1"/>
    <col min="3371" max="3371" width="8.44140625" style="17" customWidth="1"/>
    <col min="3372" max="3372" width="2.44140625" style="17" bestFit="1" customWidth="1"/>
    <col min="3373" max="3584" width="4.6640625" style="17"/>
    <col min="3585" max="3585" width="1" style="17" customWidth="1"/>
    <col min="3586" max="3587" width="3.44140625" style="17" customWidth="1"/>
    <col min="3588" max="3589" width="4.44140625" style="17" customWidth="1"/>
    <col min="3590" max="3590" width="7" style="17" customWidth="1"/>
    <col min="3591" max="3595" width="4.44140625" style="17" customWidth="1"/>
    <col min="3596" max="3596" width="4.6640625" style="17" customWidth="1"/>
    <col min="3597" max="3597" width="7" style="17" customWidth="1"/>
    <col min="3598" max="3599" width="4.6640625" style="17" customWidth="1"/>
    <col min="3600" max="3600" width="3.44140625" style="17" customWidth="1"/>
    <col min="3601" max="3601" width="1.44140625" style="17" customWidth="1"/>
    <col min="3602" max="3602" width="3.109375" style="17" customWidth="1"/>
    <col min="3603" max="3603" width="4" style="17" customWidth="1"/>
    <col min="3604" max="3604" width="9.33203125" style="17" customWidth="1"/>
    <col min="3605" max="3605" width="4.6640625" style="17" customWidth="1"/>
    <col min="3606" max="3606" width="6.109375" style="17" customWidth="1"/>
    <col min="3607" max="3607" width="1" style="17" customWidth="1"/>
    <col min="3608" max="3609" width="3.109375" style="17" customWidth="1"/>
    <col min="3610" max="3610" width="4.6640625" style="17" customWidth="1"/>
    <col min="3611" max="3611" width="3.6640625" style="17" customWidth="1"/>
    <col min="3612" max="3612" width="5.44140625" style="17" customWidth="1"/>
    <col min="3613" max="3613" width="7.44140625" style="17" customWidth="1"/>
    <col min="3614" max="3617" width="4.6640625" style="17" customWidth="1"/>
    <col min="3618" max="3618" width="7.33203125" style="17" customWidth="1"/>
    <col min="3619" max="3619" width="5.109375" style="17" customWidth="1"/>
    <col min="3620" max="3620" width="4.6640625" style="17" customWidth="1"/>
    <col min="3621" max="3621" width="3.6640625" style="17" customWidth="1"/>
    <col min="3622" max="3622" width="4.109375" style="17" customWidth="1"/>
    <col min="3623" max="3623" width="3" style="17" customWidth="1"/>
    <col min="3624" max="3624" width="4.6640625" style="17" customWidth="1"/>
    <col min="3625" max="3625" width="1.77734375" style="17" customWidth="1"/>
    <col min="3626" max="3626" width="7.6640625" style="17" customWidth="1"/>
    <col min="3627" max="3627" width="8.44140625" style="17" customWidth="1"/>
    <col min="3628" max="3628" width="2.44140625" style="17" bestFit="1" customWidth="1"/>
    <col min="3629" max="3840" width="4.6640625" style="17"/>
    <col min="3841" max="3841" width="1" style="17" customWidth="1"/>
    <col min="3842" max="3843" width="3.44140625" style="17" customWidth="1"/>
    <col min="3844" max="3845" width="4.44140625" style="17" customWidth="1"/>
    <col min="3846" max="3846" width="7" style="17" customWidth="1"/>
    <col min="3847" max="3851" width="4.44140625" style="17" customWidth="1"/>
    <col min="3852" max="3852" width="4.6640625" style="17" customWidth="1"/>
    <col min="3853" max="3853" width="7" style="17" customWidth="1"/>
    <col min="3854" max="3855" width="4.6640625" style="17" customWidth="1"/>
    <col min="3856" max="3856" width="3.44140625" style="17" customWidth="1"/>
    <col min="3857" max="3857" width="1.44140625" style="17" customWidth="1"/>
    <col min="3858" max="3858" width="3.109375" style="17" customWidth="1"/>
    <col min="3859" max="3859" width="4" style="17" customWidth="1"/>
    <col min="3860" max="3860" width="9.33203125" style="17" customWidth="1"/>
    <col min="3861" max="3861" width="4.6640625" style="17" customWidth="1"/>
    <col min="3862" max="3862" width="6.109375" style="17" customWidth="1"/>
    <col min="3863" max="3863" width="1" style="17" customWidth="1"/>
    <col min="3864" max="3865" width="3.109375" style="17" customWidth="1"/>
    <col min="3866" max="3866" width="4.6640625" style="17" customWidth="1"/>
    <col min="3867" max="3867" width="3.6640625" style="17" customWidth="1"/>
    <col min="3868" max="3868" width="5.44140625" style="17" customWidth="1"/>
    <col min="3869" max="3869" width="7.44140625" style="17" customWidth="1"/>
    <col min="3870" max="3873" width="4.6640625" style="17" customWidth="1"/>
    <col min="3874" max="3874" width="7.33203125" style="17" customWidth="1"/>
    <col min="3875" max="3875" width="5.109375" style="17" customWidth="1"/>
    <col min="3876" max="3876" width="4.6640625" style="17" customWidth="1"/>
    <col min="3877" max="3877" width="3.6640625" style="17" customWidth="1"/>
    <col min="3878" max="3878" width="4.109375" style="17" customWidth="1"/>
    <col min="3879" max="3879" width="3" style="17" customWidth="1"/>
    <col min="3880" max="3880" width="4.6640625" style="17" customWidth="1"/>
    <col min="3881" max="3881" width="1.77734375" style="17" customWidth="1"/>
    <col min="3882" max="3882" width="7.6640625" style="17" customWidth="1"/>
    <col min="3883" max="3883" width="8.44140625" style="17" customWidth="1"/>
    <col min="3884" max="3884" width="2.44140625" style="17" bestFit="1" customWidth="1"/>
    <col min="3885" max="4096" width="4.6640625" style="17"/>
    <col min="4097" max="4097" width="1" style="17" customWidth="1"/>
    <col min="4098" max="4099" width="3.44140625" style="17" customWidth="1"/>
    <col min="4100" max="4101" width="4.44140625" style="17" customWidth="1"/>
    <col min="4102" max="4102" width="7" style="17" customWidth="1"/>
    <col min="4103" max="4107" width="4.44140625" style="17" customWidth="1"/>
    <col min="4108" max="4108" width="4.6640625" style="17" customWidth="1"/>
    <col min="4109" max="4109" width="7" style="17" customWidth="1"/>
    <col min="4110" max="4111" width="4.6640625" style="17" customWidth="1"/>
    <col min="4112" max="4112" width="3.44140625" style="17" customWidth="1"/>
    <col min="4113" max="4113" width="1.44140625" style="17" customWidth="1"/>
    <col min="4114" max="4114" width="3.109375" style="17" customWidth="1"/>
    <col min="4115" max="4115" width="4" style="17" customWidth="1"/>
    <col min="4116" max="4116" width="9.33203125" style="17" customWidth="1"/>
    <col min="4117" max="4117" width="4.6640625" style="17" customWidth="1"/>
    <col min="4118" max="4118" width="6.109375" style="17" customWidth="1"/>
    <col min="4119" max="4119" width="1" style="17" customWidth="1"/>
    <col min="4120" max="4121" width="3.109375" style="17" customWidth="1"/>
    <col min="4122" max="4122" width="4.6640625" style="17" customWidth="1"/>
    <col min="4123" max="4123" width="3.6640625" style="17" customWidth="1"/>
    <col min="4124" max="4124" width="5.44140625" style="17" customWidth="1"/>
    <col min="4125" max="4125" width="7.44140625" style="17" customWidth="1"/>
    <col min="4126" max="4129" width="4.6640625" style="17" customWidth="1"/>
    <col min="4130" max="4130" width="7.33203125" style="17" customWidth="1"/>
    <col min="4131" max="4131" width="5.109375" style="17" customWidth="1"/>
    <col min="4132" max="4132" width="4.6640625" style="17" customWidth="1"/>
    <col min="4133" max="4133" width="3.6640625" style="17" customWidth="1"/>
    <col min="4134" max="4134" width="4.109375" style="17" customWidth="1"/>
    <col min="4135" max="4135" width="3" style="17" customWidth="1"/>
    <col min="4136" max="4136" width="4.6640625" style="17" customWidth="1"/>
    <col min="4137" max="4137" width="1.77734375" style="17" customWidth="1"/>
    <col min="4138" max="4138" width="7.6640625" style="17" customWidth="1"/>
    <col min="4139" max="4139" width="8.44140625" style="17" customWidth="1"/>
    <col min="4140" max="4140" width="2.44140625" style="17" bestFit="1" customWidth="1"/>
    <col min="4141" max="4352" width="4.6640625" style="17"/>
    <col min="4353" max="4353" width="1" style="17" customWidth="1"/>
    <col min="4354" max="4355" width="3.44140625" style="17" customWidth="1"/>
    <col min="4356" max="4357" width="4.44140625" style="17" customWidth="1"/>
    <col min="4358" max="4358" width="7" style="17" customWidth="1"/>
    <col min="4359" max="4363" width="4.44140625" style="17" customWidth="1"/>
    <col min="4364" max="4364" width="4.6640625" style="17" customWidth="1"/>
    <col min="4365" max="4365" width="7" style="17" customWidth="1"/>
    <col min="4366" max="4367" width="4.6640625" style="17" customWidth="1"/>
    <col min="4368" max="4368" width="3.44140625" style="17" customWidth="1"/>
    <col min="4369" max="4369" width="1.44140625" style="17" customWidth="1"/>
    <col min="4370" max="4370" width="3.109375" style="17" customWidth="1"/>
    <col min="4371" max="4371" width="4" style="17" customWidth="1"/>
    <col min="4372" max="4372" width="9.33203125" style="17" customWidth="1"/>
    <col min="4373" max="4373" width="4.6640625" style="17" customWidth="1"/>
    <col min="4374" max="4374" width="6.109375" style="17" customWidth="1"/>
    <col min="4375" max="4375" width="1" style="17" customWidth="1"/>
    <col min="4376" max="4377" width="3.109375" style="17" customWidth="1"/>
    <col min="4378" max="4378" width="4.6640625" style="17" customWidth="1"/>
    <col min="4379" max="4379" width="3.6640625" style="17" customWidth="1"/>
    <col min="4380" max="4380" width="5.44140625" style="17" customWidth="1"/>
    <col min="4381" max="4381" width="7.44140625" style="17" customWidth="1"/>
    <col min="4382" max="4385" width="4.6640625" style="17" customWidth="1"/>
    <col min="4386" max="4386" width="7.33203125" style="17" customWidth="1"/>
    <col min="4387" max="4387" width="5.109375" style="17" customWidth="1"/>
    <col min="4388" max="4388" width="4.6640625" style="17" customWidth="1"/>
    <col min="4389" max="4389" width="3.6640625" style="17" customWidth="1"/>
    <col min="4390" max="4390" width="4.109375" style="17" customWidth="1"/>
    <col min="4391" max="4391" width="3" style="17" customWidth="1"/>
    <col min="4392" max="4392" width="4.6640625" style="17" customWidth="1"/>
    <col min="4393" max="4393" width="1.77734375" style="17" customWidth="1"/>
    <col min="4394" max="4394" width="7.6640625" style="17" customWidth="1"/>
    <col min="4395" max="4395" width="8.44140625" style="17" customWidth="1"/>
    <col min="4396" max="4396" width="2.44140625" style="17" bestFit="1" customWidth="1"/>
    <col min="4397" max="4608" width="4.6640625" style="17"/>
    <col min="4609" max="4609" width="1" style="17" customWidth="1"/>
    <col min="4610" max="4611" width="3.44140625" style="17" customWidth="1"/>
    <col min="4612" max="4613" width="4.44140625" style="17" customWidth="1"/>
    <col min="4614" max="4614" width="7" style="17" customWidth="1"/>
    <col min="4615" max="4619" width="4.44140625" style="17" customWidth="1"/>
    <col min="4620" max="4620" width="4.6640625" style="17" customWidth="1"/>
    <col min="4621" max="4621" width="7" style="17" customWidth="1"/>
    <col min="4622" max="4623" width="4.6640625" style="17" customWidth="1"/>
    <col min="4624" max="4624" width="3.44140625" style="17" customWidth="1"/>
    <col min="4625" max="4625" width="1.44140625" style="17" customWidth="1"/>
    <col min="4626" max="4626" width="3.109375" style="17" customWidth="1"/>
    <col min="4627" max="4627" width="4" style="17" customWidth="1"/>
    <col min="4628" max="4628" width="9.33203125" style="17" customWidth="1"/>
    <col min="4629" max="4629" width="4.6640625" style="17" customWidth="1"/>
    <col min="4630" max="4630" width="6.109375" style="17" customWidth="1"/>
    <col min="4631" max="4631" width="1" style="17" customWidth="1"/>
    <col min="4632" max="4633" width="3.109375" style="17" customWidth="1"/>
    <col min="4634" max="4634" width="4.6640625" style="17" customWidth="1"/>
    <col min="4635" max="4635" width="3.6640625" style="17" customWidth="1"/>
    <col min="4636" max="4636" width="5.44140625" style="17" customWidth="1"/>
    <col min="4637" max="4637" width="7.44140625" style="17" customWidth="1"/>
    <col min="4638" max="4641" width="4.6640625" style="17" customWidth="1"/>
    <col min="4642" max="4642" width="7.33203125" style="17" customWidth="1"/>
    <col min="4643" max="4643" width="5.109375" style="17" customWidth="1"/>
    <col min="4644" max="4644" width="4.6640625" style="17" customWidth="1"/>
    <col min="4645" max="4645" width="3.6640625" style="17" customWidth="1"/>
    <col min="4646" max="4646" width="4.109375" style="17" customWidth="1"/>
    <col min="4647" max="4647" width="3" style="17" customWidth="1"/>
    <col min="4648" max="4648" width="4.6640625" style="17" customWidth="1"/>
    <col min="4649" max="4649" width="1.77734375" style="17" customWidth="1"/>
    <col min="4650" max="4650" width="7.6640625" style="17" customWidth="1"/>
    <col min="4651" max="4651" width="8.44140625" style="17" customWidth="1"/>
    <col min="4652" max="4652" width="2.44140625" style="17" bestFit="1" customWidth="1"/>
    <col min="4653" max="4864" width="4.6640625" style="17"/>
    <col min="4865" max="4865" width="1" style="17" customWidth="1"/>
    <col min="4866" max="4867" width="3.44140625" style="17" customWidth="1"/>
    <col min="4868" max="4869" width="4.44140625" style="17" customWidth="1"/>
    <col min="4870" max="4870" width="7" style="17" customWidth="1"/>
    <col min="4871" max="4875" width="4.44140625" style="17" customWidth="1"/>
    <col min="4876" max="4876" width="4.6640625" style="17" customWidth="1"/>
    <col min="4877" max="4877" width="7" style="17" customWidth="1"/>
    <col min="4878" max="4879" width="4.6640625" style="17" customWidth="1"/>
    <col min="4880" max="4880" width="3.44140625" style="17" customWidth="1"/>
    <col min="4881" max="4881" width="1.44140625" style="17" customWidth="1"/>
    <col min="4882" max="4882" width="3.109375" style="17" customWidth="1"/>
    <col min="4883" max="4883" width="4" style="17" customWidth="1"/>
    <col min="4884" max="4884" width="9.33203125" style="17" customWidth="1"/>
    <col min="4885" max="4885" width="4.6640625" style="17" customWidth="1"/>
    <col min="4886" max="4886" width="6.109375" style="17" customWidth="1"/>
    <col min="4887" max="4887" width="1" style="17" customWidth="1"/>
    <col min="4888" max="4889" width="3.109375" style="17" customWidth="1"/>
    <col min="4890" max="4890" width="4.6640625" style="17" customWidth="1"/>
    <col min="4891" max="4891" width="3.6640625" style="17" customWidth="1"/>
    <col min="4892" max="4892" width="5.44140625" style="17" customWidth="1"/>
    <col min="4893" max="4893" width="7.44140625" style="17" customWidth="1"/>
    <col min="4894" max="4897" width="4.6640625" style="17" customWidth="1"/>
    <col min="4898" max="4898" width="7.33203125" style="17" customWidth="1"/>
    <col min="4899" max="4899" width="5.109375" style="17" customWidth="1"/>
    <col min="4900" max="4900" width="4.6640625" style="17" customWidth="1"/>
    <col min="4901" max="4901" width="3.6640625" style="17" customWidth="1"/>
    <col min="4902" max="4902" width="4.109375" style="17" customWidth="1"/>
    <col min="4903" max="4903" width="3" style="17" customWidth="1"/>
    <col min="4904" max="4904" width="4.6640625" style="17" customWidth="1"/>
    <col min="4905" max="4905" width="1.77734375" style="17" customWidth="1"/>
    <col min="4906" max="4906" width="7.6640625" style="17" customWidth="1"/>
    <col min="4907" max="4907" width="8.44140625" style="17" customWidth="1"/>
    <col min="4908" max="4908" width="2.44140625" style="17" bestFit="1" customWidth="1"/>
    <col min="4909" max="5120" width="4.6640625" style="17"/>
    <col min="5121" max="5121" width="1" style="17" customWidth="1"/>
    <col min="5122" max="5123" width="3.44140625" style="17" customWidth="1"/>
    <col min="5124" max="5125" width="4.44140625" style="17" customWidth="1"/>
    <col min="5126" max="5126" width="7" style="17" customWidth="1"/>
    <col min="5127" max="5131" width="4.44140625" style="17" customWidth="1"/>
    <col min="5132" max="5132" width="4.6640625" style="17" customWidth="1"/>
    <col min="5133" max="5133" width="7" style="17" customWidth="1"/>
    <col min="5134" max="5135" width="4.6640625" style="17" customWidth="1"/>
    <col min="5136" max="5136" width="3.44140625" style="17" customWidth="1"/>
    <col min="5137" max="5137" width="1.44140625" style="17" customWidth="1"/>
    <col min="5138" max="5138" width="3.109375" style="17" customWidth="1"/>
    <col min="5139" max="5139" width="4" style="17" customWidth="1"/>
    <col min="5140" max="5140" width="9.33203125" style="17" customWidth="1"/>
    <col min="5141" max="5141" width="4.6640625" style="17" customWidth="1"/>
    <col min="5142" max="5142" width="6.109375" style="17" customWidth="1"/>
    <col min="5143" max="5143" width="1" style="17" customWidth="1"/>
    <col min="5144" max="5145" width="3.109375" style="17" customWidth="1"/>
    <col min="5146" max="5146" width="4.6640625" style="17" customWidth="1"/>
    <col min="5147" max="5147" width="3.6640625" style="17" customWidth="1"/>
    <col min="5148" max="5148" width="5.44140625" style="17" customWidth="1"/>
    <col min="5149" max="5149" width="7.44140625" style="17" customWidth="1"/>
    <col min="5150" max="5153" width="4.6640625" style="17" customWidth="1"/>
    <col min="5154" max="5154" width="7.33203125" style="17" customWidth="1"/>
    <col min="5155" max="5155" width="5.109375" style="17" customWidth="1"/>
    <col min="5156" max="5156" width="4.6640625" style="17" customWidth="1"/>
    <col min="5157" max="5157" width="3.6640625" style="17" customWidth="1"/>
    <col min="5158" max="5158" width="4.109375" style="17" customWidth="1"/>
    <col min="5159" max="5159" width="3" style="17" customWidth="1"/>
    <col min="5160" max="5160" width="4.6640625" style="17" customWidth="1"/>
    <col min="5161" max="5161" width="1.77734375" style="17" customWidth="1"/>
    <col min="5162" max="5162" width="7.6640625" style="17" customWidth="1"/>
    <col min="5163" max="5163" width="8.44140625" style="17" customWidth="1"/>
    <col min="5164" max="5164" width="2.44140625" style="17" bestFit="1" customWidth="1"/>
    <col min="5165" max="5376" width="4.6640625" style="17"/>
    <col min="5377" max="5377" width="1" style="17" customWidth="1"/>
    <col min="5378" max="5379" width="3.44140625" style="17" customWidth="1"/>
    <col min="5380" max="5381" width="4.44140625" style="17" customWidth="1"/>
    <col min="5382" max="5382" width="7" style="17" customWidth="1"/>
    <col min="5383" max="5387" width="4.44140625" style="17" customWidth="1"/>
    <col min="5388" max="5388" width="4.6640625" style="17" customWidth="1"/>
    <col min="5389" max="5389" width="7" style="17" customWidth="1"/>
    <col min="5390" max="5391" width="4.6640625" style="17" customWidth="1"/>
    <col min="5392" max="5392" width="3.44140625" style="17" customWidth="1"/>
    <col min="5393" max="5393" width="1.44140625" style="17" customWidth="1"/>
    <col min="5394" max="5394" width="3.109375" style="17" customWidth="1"/>
    <col min="5395" max="5395" width="4" style="17" customWidth="1"/>
    <col min="5396" max="5396" width="9.33203125" style="17" customWidth="1"/>
    <col min="5397" max="5397" width="4.6640625" style="17" customWidth="1"/>
    <col min="5398" max="5398" width="6.109375" style="17" customWidth="1"/>
    <col min="5399" max="5399" width="1" style="17" customWidth="1"/>
    <col min="5400" max="5401" width="3.109375" style="17" customWidth="1"/>
    <col min="5402" max="5402" width="4.6640625" style="17" customWidth="1"/>
    <col min="5403" max="5403" width="3.6640625" style="17" customWidth="1"/>
    <col min="5404" max="5404" width="5.44140625" style="17" customWidth="1"/>
    <col min="5405" max="5405" width="7.44140625" style="17" customWidth="1"/>
    <col min="5406" max="5409" width="4.6640625" style="17" customWidth="1"/>
    <col min="5410" max="5410" width="7.33203125" style="17" customWidth="1"/>
    <col min="5411" max="5411" width="5.109375" style="17" customWidth="1"/>
    <col min="5412" max="5412" width="4.6640625" style="17" customWidth="1"/>
    <col min="5413" max="5413" width="3.6640625" style="17" customWidth="1"/>
    <col min="5414" max="5414" width="4.109375" style="17" customWidth="1"/>
    <col min="5415" max="5415" width="3" style="17" customWidth="1"/>
    <col min="5416" max="5416" width="4.6640625" style="17" customWidth="1"/>
    <col min="5417" max="5417" width="1.77734375" style="17" customWidth="1"/>
    <col min="5418" max="5418" width="7.6640625" style="17" customWidth="1"/>
    <col min="5419" max="5419" width="8.44140625" style="17" customWidth="1"/>
    <col min="5420" max="5420" width="2.44140625" style="17" bestFit="1" customWidth="1"/>
    <col min="5421" max="5632" width="4.6640625" style="17"/>
    <col min="5633" max="5633" width="1" style="17" customWidth="1"/>
    <col min="5634" max="5635" width="3.44140625" style="17" customWidth="1"/>
    <col min="5636" max="5637" width="4.44140625" style="17" customWidth="1"/>
    <col min="5638" max="5638" width="7" style="17" customWidth="1"/>
    <col min="5639" max="5643" width="4.44140625" style="17" customWidth="1"/>
    <col min="5644" max="5644" width="4.6640625" style="17" customWidth="1"/>
    <col min="5645" max="5645" width="7" style="17" customWidth="1"/>
    <col min="5646" max="5647" width="4.6640625" style="17" customWidth="1"/>
    <col min="5648" max="5648" width="3.44140625" style="17" customWidth="1"/>
    <col min="5649" max="5649" width="1.44140625" style="17" customWidth="1"/>
    <col min="5650" max="5650" width="3.109375" style="17" customWidth="1"/>
    <col min="5651" max="5651" width="4" style="17" customWidth="1"/>
    <col min="5652" max="5652" width="9.33203125" style="17" customWidth="1"/>
    <col min="5653" max="5653" width="4.6640625" style="17" customWidth="1"/>
    <col min="5654" max="5654" width="6.109375" style="17" customWidth="1"/>
    <col min="5655" max="5655" width="1" style="17" customWidth="1"/>
    <col min="5656" max="5657" width="3.109375" style="17" customWidth="1"/>
    <col min="5658" max="5658" width="4.6640625" style="17" customWidth="1"/>
    <col min="5659" max="5659" width="3.6640625" style="17" customWidth="1"/>
    <col min="5660" max="5660" width="5.44140625" style="17" customWidth="1"/>
    <col min="5661" max="5661" width="7.44140625" style="17" customWidth="1"/>
    <col min="5662" max="5665" width="4.6640625" style="17" customWidth="1"/>
    <col min="5666" max="5666" width="7.33203125" style="17" customWidth="1"/>
    <col min="5667" max="5667" width="5.109375" style="17" customWidth="1"/>
    <col min="5668" max="5668" width="4.6640625" style="17" customWidth="1"/>
    <col min="5669" max="5669" width="3.6640625" style="17" customWidth="1"/>
    <col min="5670" max="5670" width="4.109375" style="17" customWidth="1"/>
    <col min="5671" max="5671" width="3" style="17" customWidth="1"/>
    <col min="5672" max="5672" width="4.6640625" style="17" customWidth="1"/>
    <col min="5673" max="5673" width="1.77734375" style="17" customWidth="1"/>
    <col min="5674" max="5674" width="7.6640625" style="17" customWidth="1"/>
    <col min="5675" max="5675" width="8.44140625" style="17" customWidth="1"/>
    <col min="5676" max="5676" width="2.44140625" style="17" bestFit="1" customWidth="1"/>
    <col min="5677" max="5888" width="4.6640625" style="17"/>
    <col min="5889" max="5889" width="1" style="17" customWidth="1"/>
    <col min="5890" max="5891" width="3.44140625" style="17" customWidth="1"/>
    <col min="5892" max="5893" width="4.44140625" style="17" customWidth="1"/>
    <col min="5894" max="5894" width="7" style="17" customWidth="1"/>
    <col min="5895" max="5899" width="4.44140625" style="17" customWidth="1"/>
    <col min="5900" max="5900" width="4.6640625" style="17" customWidth="1"/>
    <col min="5901" max="5901" width="7" style="17" customWidth="1"/>
    <col min="5902" max="5903" width="4.6640625" style="17" customWidth="1"/>
    <col min="5904" max="5904" width="3.44140625" style="17" customWidth="1"/>
    <col min="5905" max="5905" width="1.44140625" style="17" customWidth="1"/>
    <col min="5906" max="5906" width="3.109375" style="17" customWidth="1"/>
    <col min="5907" max="5907" width="4" style="17" customWidth="1"/>
    <col min="5908" max="5908" width="9.33203125" style="17" customWidth="1"/>
    <col min="5909" max="5909" width="4.6640625" style="17" customWidth="1"/>
    <col min="5910" max="5910" width="6.109375" style="17" customWidth="1"/>
    <col min="5911" max="5911" width="1" style="17" customWidth="1"/>
    <col min="5912" max="5913" width="3.109375" style="17" customWidth="1"/>
    <col min="5914" max="5914" width="4.6640625" style="17" customWidth="1"/>
    <col min="5915" max="5915" width="3.6640625" style="17" customWidth="1"/>
    <col min="5916" max="5916" width="5.44140625" style="17" customWidth="1"/>
    <col min="5917" max="5917" width="7.44140625" style="17" customWidth="1"/>
    <col min="5918" max="5921" width="4.6640625" style="17" customWidth="1"/>
    <col min="5922" max="5922" width="7.33203125" style="17" customWidth="1"/>
    <col min="5923" max="5923" width="5.109375" style="17" customWidth="1"/>
    <col min="5924" max="5924" width="4.6640625" style="17" customWidth="1"/>
    <col min="5925" max="5925" width="3.6640625" style="17" customWidth="1"/>
    <col min="5926" max="5926" width="4.109375" style="17" customWidth="1"/>
    <col min="5927" max="5927" width="3" style="17" customWidth="1"/>
    <col min="5928" max="5928" width="4.6640625" style="17" customWidth="1"/>
    <col min="5929" max="5929" width="1.77734375" style="17" customWidth="1"/>
    <col min="5930" max="5930" width="7.6640625" style="17" customWidth="1"/>
    <col min="5931" max="5931" width="8.44140625" style="17" customWidth="1"/>
    <col min="5932" max="5932" width="2.44140625" style="17" bestFit="1" customWidth="1"/>
    <col min="5933" max="6144" width="4.6640625" style="17"/>
    <col min="6145" max="6145" width="1" style="17" customWidth="1"/>
    <col min="6146" max="6147" width="3.44140625" style="17" customWidth="1"/>
    <col min="6148" max="6149" width="4.44140625" style="17" customWidth="1"/>
    <col min="6150" max="6150" width="7" style="17" customWidth="1"/>
    <col min="6151" max="6155" width="4.44140625" style="17" customWidth="1"/>
    <col min="6156" max="6156" width="4.6640625" style="17" customWidth="1"/>
    <col min="6157" max="6157" width="7" style="17" customWidth="1"/>
    <col min="6158" max="6159" width="4.6640625" style="17" customWidth="1"/>
    <col min="6160" max="6160" width="3.44140625" style="17" customWidth="1"/>
    <col min="6161" max="6161" width="1.44140625" style="17" customWidth="1"/>
    <col min="6162" max="6162" width="3.109375" style="17" customWidth="1"/>
    <col min="6163" max="6163" width="4" style="17" customWidth="1"/>
    <col min="6164" max="6164" width="9.33203125" style="17" customWidth="1"/>
    <col min="6165" max="6165" width="4.6640625" style="17" customWidth="1"/>
    <col min="6166" max="6166" width="6.109375" style="17" customWidth="1"/>
    <col min="6167" max="6167" width="1" style="17" customWidth="1"/>
    <col min="6168" max="6169" width="3.109375" style="17" customWidth="1"/>
    <col min="6170" max="6170" width="4.6640625" style="17" customWidth="1"/>
    <col min="6171" max="6171" width="3.6640625" style="17" customWidth="1"/>
    <col min="6172" max="6172" width="5.44140625" style="17" customWidth="1"/>
    <col min="6173" max="6173" width="7.44140625" style="17" customWidth="1"/>
    <col min="6174" max="6177" width="4.6640625" style="17" customWidth="1"/>
    <col min="6178" max="6178" width="7.33203125" style="17" customWidth="1"/>
    <col min="6179" max="6179" width="5.109375" style="17" customWidth="1"/>
    <col min="6180" max="6180" width="4.6640625" style="17" customWidth="1"/>
    <col min="6181" max="6181" width="3.6640625" style="17" customWidth="1"/>
    <col min="6182" max="6182" width="4.109375" style="17" customWidth="1"/>
    <col min="6183" max="6183" width="3" style="17" customWidth="1"/>
    <col min="6184" max="6184" width="4.6640625" style="17" customWidth="1"/>
    <col min="6185" max="6185" width="1.77734375" style="17" customWidth="1"/>
    <col min="6186" max="6186" width="7.6640625" style="17" customWidth="1"/>
    <col min="6187" max="6187" width="8.44140625" style="17" customWidth="1"/>
    <col min="6188" max="6188" width="2.44140625" style="17" bestFit="1" customWidth="1"/>
    <col min="6189" max="6400" width="4.6640625" style="17"/>
    <col min="6401" max="6401" width="1" style="17" customWidth="1"/>
    <col min="6402" max="6403" width="3.44140625" style="17" customWidth="1"/>
    <col min="6404" max="6405" width="4.44140625" style="17" customWidth="1"/>
    <col min="6406" max="6406" width="7" style="17" customWidth="1"/>
    <col min="6407" max="6411" width="4.44140625" style="17" customWidth="1"/>
    <col min="6412" max="6412" width="4.6640625" style="17" customWidth="1"/>
    <col min="6413" max="6413" width="7" style="17" customWidth="1"/>
    <col min="6414" max="6415" width="4.6640625" style="17" customWidth="1"/>
    <col min="6416" max="6416" width="3.44140625" style="17" customWidth="1"/>
    <col min="6417" max="6417" width="1.44140625" style="17" customWidth="1"/>
    <col min="6418" max="6418" width="3.109375" style="17" customWidth="1"/>
    <col min="6419" max="6419" width="4" style="17" customWidth="1"/>
    <col min="6420" max="6420" width="9.33203125" style="17" customWidth="1"/>
    <col min="6421" max="6421" width="4.6640625" style="17" customWidth="1"/>
    <col min="6422" max="6422" width="6.109375" style="17" customWidth="1"/>
    <col min="6423" max="6423" width="1" style="17" customWidth="1"/>
    <col min="6424" max="6425" width="3.109375" style="17" customWidth="1"/>
    <col min="6426" max="6426" width="4.6640625" style="17" customWidth="1"/>
    <col min="6427" max="6427" width="3.6640625" style="17" customWidth="1"/>
    <col min="6428" max="6428" width="5.44140625" style="17" customWidth="1"/>
    <col min="6429" max="6429" width="7.44140625" style="17" customWidth="1"/>
    <col min="6430" max="6433" width="4.6640625" style="17" customWidth="1"/>
    <col min="6434" max="6434" width="7.33203125" style="17" customWidth="1"/>
    <col min="6435" max="6435" width="5.109375" style="17" customWidth="1"/>
    <col min="6436" max="6436" width="4.6640625" style="17" customWidth="1"/>
    <col min="6437" max="6437" width="3.6640625" style="17" customWidth="1"/>
    <col min="6438" max="6438" width="4.109375" style="17" customWidth="1"/>
    <col min="6439" max="6439" width="3" style="17" customWidth="1"/>
    <col min="6440" max="6440" width="4.6640625" style="17" customWidth="1"/>
    <col min="6441" max="6441" width="1.77734375" style="17" customWidth="1"/>
    <col min="6442" max="6442" width="7.6640625" style="17" customWidth="1"/>
    <col min="6443" max="6443" width="8.44140625" style="17" customWidth="1"/>
    <col min="6444" max="6444" width="2.44140625" style="17" bestFit="1" customWidth="1"/>
    <col min="6445" max="6656" width="4.6640625" style="17"/>
    <col min="6657" max="6657" width="1" style="17" customWidth="1"/>
    <col min="6658" max="6659" width="3.44140625" style="17" customWidth="1"/>
    <col min="6660" max="6661" width="4.44140625" style="17" customWidth="1"/>
    <col min="6662" max="6662" width="7" style="17" customWidth="1"/>
    <col min="6663" max="6667" width="4.44140625" style="17" customWidth="1"/>
    <col min="6668" max="6668" width="4.6640625" style="17" customWidth="1"/>
    <col min="6669" max="6669" width="7" style="17" customWidth="1"/>
    <col min="6670" max="6671" width="4.6640625" style="17" customWidth="1"/>
    <col min="6672" max="6672" width="3.44140625" style="17" customWidth="1"/>
    <col min="6673" max="6673" width="1.44140625" style="17" customWidth="1"/>
    <col min="6674" max="6674" width="3.109375" style="17" customWidth="1"/>
    <col min="6675" max="6675" width="4" style="17" customWidth="1"/>
    <col min="6676" max="6676" width="9.33203125" style="17" customWidth="1"/>
    <col min="6677" max="6677" width="4.6640625" style="17" customWidth="1"/>
    <col min="6678" max="6678" width="6.109375" style="17" customWidth="1"/>
    <col min="6679" max="6679" width="1" style="17" customWidth="1"/>
    <col min="6680" max="6681" width="3.109375" style="17" customWidth="1"/>
    <col min="6682" max="6682" width="4.6640625" style="17" customWidth="1"/>
    <col min="6683" max="6683" width="3.6640625" style="17" customWidth="1"/>
    <col min="6684" max="6684" width="5.44140625" style="17" customWidth="1"/>
    <col min="6685" max="6685" width="7.44140625" style="17" customWidth="1"/>
    <col min="6686" max="6689" width="4.6640625" style="17" customWidth="1"/>
    <col min="6690" max="6690" width="7.33203125" style="17" customWidth="1"/>
    <col min="6691" max="6691" width="5.109375" style="17" customWidth="1"/>
    <col min="6692" max="6692" width="4.6640625" style="17" customWidth="1"/>
    <col min="6693" max="6693" width="3.6640625" style="17" customWidth="1"/>
    <col min="6694" max="6694" width="4.109375" style="17" customWidth="1"/>
    <col min="6695" max="6695" width="3" style="17" customWidth="1"/>
    <col min="6696" max="6696" width="4.6640625" style="17" customWidth="1"/>
    <col min="6697" max="6697" width="1.77734375" style="17" customWidth="1"/>
    <col min="6698" max="6698" width="7.6640625" style="17" customWidth="1"/>
    <col min="6699" max="6699" width="8.44140625" style="17" customWidth="1"/>
    <col min="6700" max="6700" width="2.44140625" style="17" bestFit="1" customWidth="1"/>
    <col min="6701" max="6912" width="4.6640625" style="17"/>
    <col min="6913" max="6913" width="1" style="17" customWidth="1"/>
    <col min="6914" max="6915" width="3.44140625" style="17" customWidth="1"/>
    <col min="6916" max="6917" width="4.44140625" style="17" customWidth="1"/>
    <col min="6918" max="6918" width="7" style="17" customWidth="1"/>
    <col min="6919" max="6923" width="4.44140625" style="17" customWidth="1"/>
    <col min="6924" max="6924" width="4.6640625" style="17" customWidth="1"/>
    <col min="6925" max="6925" width="7" style="17" customWidth="1"/>
    <col min="6926" max="6927" width="4.6640625" style="17" customWidth="1"/>
    <col min="6928" max="6928" width="3.44140625" style="17" customWidth="1"/>
    <col min="6929" max="6929" width="1.44140625" style="17" customWidth="1"/>
    <col min="6930" max="6930" width="3.109375" style="17" customWidth="1"/>
    <col min="6931" max="6931" width="4" style="17" customWidth="1"/>
    <col min="6932" max="6932" width="9.33203125" style="17" customWidth="1"/>
    <col min="6933" max="6933" width="4.6640625" style="17" customWidth="1"/>
    <col min="6934" max="6934" width="6.109375" style="17" customWidth="1"/>
    <col min="6935" max="6935" width="1" style="17" customWidth="1"/>
    <col min="6936" max="6937" width="3.109375" style="17" customWidth="1"/>
    <col min="6938" max="6938" width="4.6640625" style="17" customWidth="1"/>
    <col min="6939" max="6939" width="3.6640625" style="17" customWidth="1"/>
    <col min="6940" max="6940" width="5.44140625" style="17" customWidth="1"/>
    <col min="6941" max="6941" width="7.44140625" style="17" customWidth="1"/>
    <col min="6942" max="6945" width="4.6640625" style="17" customWidth="1"/>
    <col min="6946" max="6946" width="7.33203125" style="17" customWidth="1"/>
    <col min="6947" max="6947" width="5.109375" style="17" customWidth="1"/>
    <col min="6948" max="6948" width="4.6640625" style="17" customWidth="1"/>
    <col min="6949" max="6949" width="3.6640625" style="17" customWidth="1"/>
    <col min="6950" max="6950" width="4.109375" style="17" customWidth="1"/>
    <col min="6951" max="6951" width="3" style="17" customWidth="1"/>
    <col min="6952" max="6952" width="4.6640625" style="17" customWidth="1"/>
    <col min="6953" max="6953" width="1.77734375" style="17" customWidth="1"/>
    <col min="6954" max="6954" width="7.6640625" style="17" customWidth="1"/>
    <col min="6955" max="6955" width="8.44140625" style="17" customWidth="1"/>
    <col min="6956" max="6956" width="2.44140625" style="17" bestFit="1" customWidth="1"/>
    <col min="6957" max="7168" width="4.6640625" style="17"/>
    <col min="7169" max="7169" width="1" style="17" customWidth="1"/>
    <col min="7170" max="7171" width="3.44140625" style="17" customWidth="1"/>
    <col min="7172" max="7173" width="4.44140625" style="17" customWidth="1"/>
    <col min="7174" max="7174" width="7" style="17" customWidth="1"/>
    <col min="7175" max="7179" width="4.44140625" style="17" customWidth="1"/>
    <col min="7180" max="7180" width="4.6640625" style="17" customWidth="1"/>
    <col min="7181" max="7181" width="7" style="17" customWidth="1"/>
    <col min="7182" max="7183" width="4.6640625" style="17" customWidth="1"/>
    <col min="7184" max="7184" width="3.44140625" style="17" customWidth="1"/>
    <col min="7185" max="7185" width="1.44140625" style="17" customWidth="1"/>
    <col min="7186" max="7186" width="3.109375" style="17" customWidth="1"/>
    <col min="7187" max="7187" width="4" style="17" customWidth="1"/>
    <col min="7188" max="7188" width="9.33203125" style="17" customWidth="1"/>
    <col min="7189" max="7189" width="4.6640625" style="17" customWidth="1"/>
    <col min="7190" max="7190" width="6.109375" style="17" customWidth="1"/>
    <col min="7191" max="7191" width="1" style="17" customWidth="1"/>
    <col min="7192" max="7193" width="3.109375" style="17" customWidth="1"/>
    <col min="7194" max="7194" width="4.6640625" style="17" customWidth="1"/>
    <col min="7195" max="7195" width="3.6640625" style="17" customWidth="1"/>
    <col min="7196" max="7196" width="5.44140625" style="17" customWidth="1"/>
    <col min="7197" max="7197" width="7.44140625" style="17" customWidth="1"/>
    <col min="7198" max="7201" width="4.6640625" style="17" customWidth="1"/>
    <col min="7202" max="7202" width="7.33203125" style="17" customWidth="1"/>
    <col min="7203" max="7203" width="5.109375" style="17" customWidth="1"/>
    <col min="7204" max="7204" width="4.6640625" style="17" customWidth="1"/>
    <col min="7205" max="7205" width="3.6640625" style="17" customWidth="1"/>
    <col min="7206" max="7206" width="4.109375" style="17" customWidth="1"/>
    <col min="7207" max="7207" width="3" style="17" customWidth="1"/>
    <col min="7208" max="7208" width="4.6640625" style="17" customWidth="1"/>
    <col min="7209" max="7209" width="1.77734375" style="17" customWidth="1"/>
    <col min="7210" max="7210" width="7.6640625" style="17" customWidth="1"/>
    <col min="7211" max="7211" width="8.44140625" style="17" customWidth="1"/>
    <col min="7212" max="7212" width="2.44140625" style="17" bestFit="1" customWidth="1"/>
    <col min="7213" max="7424" width="4.6640625" style="17"/>
    <col min="7425" max="7425" width="1" style="17" customWidth="1"/>
    <col min="7426" max="7427" width="3.44140625" style="17" customWidth="1"/>
    <col min="7428" max="7429" width="4.44140625" style="17" customWidth="1"/>
    <col min="7430" max="7430" width="7" style="17" customWidth="1"/>
    <col min="7431" max="7435" width="4.44140625" style="17" customWidth="1"/>
    <col min="7436" max="7436" width="4.6640625" style="17" customWidth="1"/>
    <col min="7437" max="7437" width="7" style="17" customWidth="1"/>
    <col min="7438" max="7439" width="4.6640625" style="17" customWidth="1"/>
    <col min="7440" max="7440" width="3.44140625" style="17" customWidth="1"/>
    <col min="7441" max="7441" width="1.44140625" style="17" customWidth="1"/>
    <col min="7442" max="7442" width="3.109375" style="17" customWidth="1"/>
    <col min="7443" max="7443" width="4" style="17" customWidth="1"/>
    <col min="7444" max="7444" width="9.33203125" style="17" customWidth="1"/>
    <col min="7445" max="7445" width="4.6640625" style="17" customWidth="1"/>
    <col min="7446" max="7446" width="6.109375" style="17" customWidth="1"/>
    <col min="7447" max="7447" width="1" style="17" customWidth="1"/>
    <col min="7448" max="7449" width="3.109375" style="17" customWidth="1"/>
    <col min="7450" max="7450" width="4.6640625" style="17" customWidth="1"/>
    <col min="7451" max="7451" width="3.6640625" style="17" customWidth="1"/>
    <col min="7452" max="7452" width="5.44140625" style="17" customWidth="1"/>
    <col min="7453" max="7453" width="7.44140625" style="17" customWidth="1"/>
    <col min="7454" max="7457" width="4.6640625" style="17" customWidth="1"/>
    <col min="7458" max="7458" width="7.33203125" style="17" customWidth="1"/>
    <col min="7459" max="7459" width="5.109375" style="17" customWidth="1"/>
    <col min="7460" max="7460" width="4.6640625" style="17" customWidth="1"/>
    <col min="7461" max="7461" width="3.6640625" style="17" customWidth="1"/>
    <col min="7462" max="7462" width="4.109375" style="17" customWidth="1"/>
    <col min="7463" max="7463" width="3" style="17" customWidth="1"/>
    <col min="7464" max="7464" width="4.6640625" style="17" customWidth="1"/>
    <col min="7465" max="7465" width="1.77734375" style="17" customWidth="1"/>
    <col min="7466" max="7466" width="7.6640625" style="17" customWidth="1"/>
    <col min="7467" max="7467" width="8.44140625" style="17" customWidth="1"/>
    <col min="7468" max="7468" width="2.44140625" style="17" bestFit="1" customWidth="1"/>
    <col min="7469" max="7680" width="4.6640625" style="17"/>
    <col min="7681" max="7681" width="1" style="17" customWidth="1"/>
    <col min="7682" max="7683" width="3.44140625" style="17" customWidth="1"/>
    <col min="7684" max="7685" width="4.44140625" style="17" customWidth="1"/>
    <col min="7686" max="7686" width="7" style="17" customWidth="1"/>
    <col min="7687" max="7691" width="4.44140625" style="17" customWidth="1"/>
    <col min="7692" max="7692" width="4.6640625" style="17" customWidth="1"/>
    <col min="7693" max="7693" width="7" style="17" customWidth="1"/>
    <col min="7694" max="7695" width="4.6640625" style="17" customWidth="1"/>
    <col min="7696" max="7696" width="3.44140625" style="17" customWidth="1"/>
    <col min="7697" max="7697" width="1.44140625" style="17" customWidth="1"/>
    <col min="7698" max="7698" width="3.109375" style="17" customWidth="1"/>
    <col min="7699" max="7699" width="4" style="17" customWidth="1"/>
    <col min="7700" max="7700" width="9.33203125" style="17" customWidth="1"/>
    <col min="7701" max="7701" width="4.6640625" style="17" customWidth="1"/>
    <col min="7702" max="7702" width="6.109375" style="17" customWidth="1"/>
    <col min="7703" max="7703" width="1" style="17" customWidth="1"/>
    <col min="7704" max="7705" width="3.109375" style="17" customWidth="1"/>
    <col min="7706" max="7706" width="4.6640625" style="17" customWidth="1"/>
    <col min="7707" max="7707" width="3.6640625" style="17" customWidth="1"/>
    <col min="7708" max="7708" width="5.44140625" style="17" customWidth="1"/>
    <col min="7709" max="7709" width="7.44140625" style="17" customWidth="1"/>
    <col min="7710" max="7713" width="4.6640625" style="17" customWidth="1"/>
    <col min="7714" max="7714" width="7.33203125" style="17" customWidth="1"/>
    <col min="7715" max="7715" width="5.109375" style="17" customWidth="1"/>
    <col min="7716" max="7716" width="4.6640625" style="17" customWidth="1"/>
    <col min="7717" max="7717" width="3.6640625" style="17" customWidth="1"/>
    <col min="7718" max="7718" width="4.109375" style="17" customWidth="1"/>
    <col min="7719" max="7719" width="3" style="17" customWidth="1"/>
    <col min="7720" max="7720" width="4.6640625" style="17" customWidth="1"/>
    <col min="7721" max="7721" width="1.77734375" style="17" customWidth="1"/>
    <col min="7722" max="7722" width="7.6640625" style="17" customWidth="1"/>
    <col min="7723" max="7723" width="8.44140625" style="17" customWidth="1"/>
    <col min="7724" max="7724" width="2.44140625" style="17" bestFit="1" customWidth="1"/>
    <col min="7725" max="7936" width="4.6640625" style="17"/>
    <col min="7937" max="7937" width="1" style="17" customWidth="1"/>
    <col min="7938" max="7939" width="3.44140625" style="17" customWidth="1"/>
    <col min="7940" max="7941" width="4.44140625" style="17" customWidth="1"/>
    <col min="7942" max="7942" width="7" style="17" customWidth="1"/>
    <col min="7943" max="7947" width="4.44140625" style="17" customWidth="1"/>
    <col min="7948" max="7948" width="4.6640625" style="17" customWidth="1"/>
    <col min="7949" max="7949" width="7" style="17" customWidth="1"/>
    <col min="7950" max="7951" width="4.6640625" style="17" customWidth="1"/>
    <col min="7952" max="7952" width="3.44140625" style="17" customWidth="1"/>
    <col min="7953" max="7953" width="1.44140625" style="17" customWidth="1"/>
    <col min="7954" max="7954" width="3.109375" style="17" customWidth="1"/>
    <col min="7955" max="7955" width="4" style="17" customWidth="1"/>
    <col min="7956" max="7956" width="9.33203125" style="17" customWidth="1"/>
    <col min="7957" max="7957" width="4.6640625" style="17" customWidth="1"/>
    <col min="7958" max="7958" width="6.109375" style="17" customWidth="1"/>
    <col min="7959" max="7959" width="1" style="17" customWidth="1"/>
    <col min="7960" max="7961" width="3.109375" style="17" customWidth="1"/>
    <col min="7962" max="7962" width="4.6640625" style="17" customWidth="1"/>
    <col min="7963" max="7963" width="3.6640625" style="17" customWidth="1"/>
    <col min="7964" max="7964" width="5.44140625" style="17" customWidth="1"/>
    <col min="7965" max="7965" width="7.44140625" style="17" customWidth="1"/>
    <col min="7966" max="7969" width="4.6640625" style="17" customWidth="1"/>
    <col min="7970" max="7970" width="7.33203125" style="17" customWidth="1"/>
    <col min="7971" max="7971" width="5.109375" style="17" customWidth="1"/>
    <col min="7972" max="7972" width="4.6640625" style="17" customWidth="1"/>
    <col min="7973" max="7973" width="3.6640625" style="17" customWidth="1"/>
    <col min="7974" max="7974" width="4.109375" style="17" customWidth="1"/>
    <col min="7975" max="7975" width="3" style="17" customWidth="1"/>
    <col min="7976" max="7976" width="4.6640625" style="17" customWidth="1"/>
    <col min="7977" max="7977" width="1.77734375" style="17" customWidth="1"/>
    <col min="7978" max="7978" width="7.6640625" style="17" customWidth="1"/>
    <col min="7979" max="7979" width="8.44140625" style="17" customWidth="1"/>
    <col min="7980" max="7980" width="2.44140625" style="17" bestFit="1" customWidth="1"/>
    <col min="7981" max="8192" width="4.6640625" style="17"/>
    <col min="8193" max="8193" width="1" style="17" customWidth="1"/>
    <col min="8194" max="8195" width="3.44140625" style="17" customWidth="1"/>
    <col min="8196" max="8197" width="4.44140625" style="17" customWidth="1"/>
    <col min="8198" max="8198" width="7" style="17" customWidth="1"/>
    <col min="8199" max="8203" width="4.44140625" style="17" customWidth="1"/>
    <col min="8204" max="8204" width="4.6640625" style="17" customWidth="1"/>
    <col min="8205" max="8205" width="7" style="17" customWidth="1"/>
    <col min="8206" max="8207" width="4.6640625" style="17" customWidth="1"/>
    <col min="8208" max="8208" width="3.44140625" style="17" customWidth="1"/>
    <col min="8209" max="8209" width="1.44140625" style="17" customWidth="1"/>
    <col min="8210" max="8210" width="3.109375" style="17" customWidth="1"/>
    <col min="8211" max="8211" width="4" style="17" customWidth="1"/>
    <col min="8212" max="8212" width="9.33203125" style="17" customWidth="1"/>
    <col min="8213" max="8213" width="4.6640625" style="17" customWidth="1"/>
    <col min="8214" max="8214" width="6.109375" style="17" customWidth="1"/>
    <col min="8215" max="8215" width="1" style="17" customWidth="1"/>
    <col min="8216" max="8217" width="3.109375" style="17" customWidth="1"/>
    <col min="8218" max="8218" width="4.6640625" style="17" customWidth="1"/>
    <col min="8219" max="8219" width="3.6640625" style="17" customWidth="1"/>
    <col min="8220" max="8220" width="5.44140625" style="17" customWidth="1"/>
    <col min="8221" max="8221" width="7.44140625" style="17" customWidth="1"/>
    <col min="8222" max="8225" width="4.6640625" style="17" customWidth="1"/>
    <col min="8226" max="8226" width="7.33203125" style="17" customWidth="1"/>
    <col min="8227" max="8227" width="5.109375" style="17" customWidth="1"/>
    <col min="8228" max="8228" width="4.6640625" style="17" customWidth="1"/>
    <col min="8229" max="8229" width="3.6640625" style="17" customWidth="1"/>
    <col min="8230" max="8230" width="4.109375" style="17" customWidth="1"/>
    <col min="8231" max="8231" width="3" style="17" customWidth="1"/>
    <col min="8232" max="8232" width="4.6640625" style="17" customWidth="1"/>
    <col min="8233" max="8233" width="1.77734375" style="17" customWidth="1"/>
    <col min="8234" max="8234" width="7.6640625" style="17" customWidth="1"/>
    <col min="8235" max="8235" width="8.44140625" style="17" customWidth="1"/>
    <col min="8236" max="8236" width="2.44140625" style="17" bestFit="1" customWidth="1"/>
    <col min="8237" max="8448" width="4.6640625" style="17"/>
    <col min="8449" max="8449" width="1" style="17" customWidth="1"/>
    <col min="8450" max="8451" width="3.44140625" style="17" customWidth="1"/>
    <col min="8452" max="8453" width="4.44140625" style="17" customWidth="1"/>
    <col min="8454" max="8454" width="7" style="17" customWidth="1"/>
    <col min="8455" max="8459" width="4.44140625" style="17" customWidth="1"/>
    <col min="8460" max="8460" width="4.6640625" style="17" customWidth="1"/>
    <col min="8461" max="8461" width="7" style="17" customWidth="1"/>
    <col min="8462" max="8463" width="4.6640625" style="17" customWidth="1"/>
    <col min="8464" max="8464" width="3.44140625" style="17" customWidth="1"/>
    <col min="8465" max="8465" width="1.44140625" style="17" customWidth="1"/>
    <col min="8466" max="8466" width="3.109375" style="17" customWidth="1"/>
    <col min="8467" max="8467" width="4" style="17" customWidth="1"/>
    <col min="8468" max="8468" width="9.33203125" style="17" customWidth="1"/>
    <col min="8469" max="8469" width="4.6640625" style="17" customWidth="1"/>
    <col min="8470" max="8470" width="6.109375" style="17" customWidth="1"/>
    <col min="8471" max="8471" width="1" style="17" customWidth="1"/>
    <col min="8472" max="8473" width="3.109375" style="17" customWidth="1"/>
    <col min="8474" max="8474" width="4.6640625" style="17" customWidth="1"/>
    <col min="8475" max="8475" width="3.6640625" style="17" customWidth="1"/>
    <col min="8476" max="8476" width="5.44140625" style="17" customWidth="1"/>
    <col min="8477" max="8477" width="7.44140625" style="17" customWidth="1"/>
    <col min="8478" max="8481" width="4.6640625" style="17" customWidth="1"/>
    <col min="8482" max="8482" width="7.33203125" style="17" customWidth="1"/>
    <col min="8483" max="8483" width="5.109375" style="17" customWidth="1"/>
    <col min="8484" max="8484" width="4.6640625" style="17" customWidth="1"/>
    <col min="8485" max="8485" width="3.6640625" style="17" customWidth="1"/>
    <col min="8486" max="8486" width="4.109375" style="17" customWidth="1"/>
    <col min="8487" max="8487" width="3" style="17" customWidth="1"/>
    <col min="8488" max="8488" width="4.6640625" style="17" customWidth="1"/>
    <col min="8489" max="8489" width="1.77734375" style="17" customWidth="1"/>
    <col min="8490" max="8490" width="7.6640625" style="17" customWidth="1"/>
    <col min="8491" max="8491" width="8.44140625" style="17" customWidth="1"/>
    <col min="8492" max="8492" width="2.44140625" style="17" bestFit="1" customWidth="1"/>
    <col min="8493" max="8704" width="4.6640625" style="17"/>
    <col min="8705" max="8705" width="1" style="17" customWidth="1"/>
    <col min="8706" max="8707" width="3.44140625" style="17" customWidth="1"/>
    <col min="8708" max="8709" width="4.44140625" style="17" customWidth="1"/>
    <col min="8710" max="8710" width="7" style="17" customWidth="1"/>
    <col min="8711" max="8715" width="4.44140625" style="17" customWidth="1"/>
    <col min="8716" max="8716" width="4.6640625" style="17" customWidth="1"/>
    <col min="8717" max="8717" width="7" style="17" customWidth="1"/>
    <col min="8718" max="8719" width="4.6640625" style="17" customWidth="1"/>
    <col min="8720" max="8720" width="3.44140625" style="17" customWidth="1"/>
    <col min="8721" max="8721" width="1.44140625" style="17" customWidth="1"/>
    <col min="8722" max="8722" width="3.109375" style="17" customWidth="1"/>
    <col min="8723" max="8723" width="4" style="17" customWidth="1"/>
    <col min="8724" max="8724" width="9.33203125" style="17" customWidth="1"/>
    <col min="8725" max="8725" width="4.6640625" style="17" customWidth="1"/>
    <col min="8726" max="8726" width="6.109375" style="17" customWidth="1"/>
    <col min="8727" max="8727" width="1" style="17" customWidth="1"/>
    <col min="8728" max="8729" width="3.109375" style="17" customWidth="1"/>
    <col min="8730" max="8730" width="4.6640625" style="17" customWidth="1"/>
    <col min="8731" max="8731" width="3.6640625" style="17" customWidth="1"/>
    <col min="8732" max="8732" width="5.44140625" style="17" customWidth="1"/>
    <col min="8733" max="8733" width="7.44140625" style="17" customWidth="1"/>
    <col min="8734" max="8737" width="4.6640625" style="17" customWidth="1"/>
    <col min="8738" max="8738" width="7.33203125" style="17" customWidth="1"/>
    <col min="8739" max="8739" width="5.109375" style="17" customWidth="1"/>
    <col min="8740" max="8740" width="4.6640625" style="17" customWidth="1"/>
    <col min="8741" max="8741" width="3.6640625" style="17" customWidth="1"/>
    <col min="8742" max="8742" width="4.109375" style="17" customWidth="1"/>
    <col min="8743" max="8743" width="3" style="17" customWidth="1"/>
    <col min="8744" max="8744" width="4.6640625" style="17" customWidth="1"/>
    <col min="8745" max="8745" width="1.77734375" style="17" customWidth="1"/>
    <col min="8746" max="8746" width="7.6640625" style="17" customWidth="1"/>
    <col min="8747" max="8747" width="8.44140625" style="17" customWidth="1"/>
    <col min="8748" max="8748" width="2.44140625" style="17" bestFit="1" customWidth="1"/>
    <col min="8749" max="8960" width="4.6640625" style="17"/>
    <col min="8961" max="8961" width="1" style="17" customWidth="1"/>
    <col min="8962" max="8963" width="3.44140625" style="17" customWidth="1"/>
    <col min="8964" max="8965" width="4.44140625" style="17" customWidth="1"/>
    <col min="8966" max="8966" width="7" style="17" customWidth="1"/>
    <col min="8967" max="8971" width="4.44140625" style="17" customWidth="1"/>
    <col min="8972" max="8972" width="4.6640625" style="17" customWidth="1"/>
    <col min="8973" max="8973" width="7" style="17" customWidth="1"/>
    <col min="8974" max="8975" width="4.6640625" style="17" customWidth="1"/>
    <col min="8976" max="8976" width="3.44140625" style="17" customWidth="1"/>
    <col min="8977" max="8977" width="1.44140625" style="17" customWidth="1"/>
    <col min="8978" max="8978" width="3.109375" style="17" customWidth="1"/>
    <col min="8979" max="8979" width="4" style="17" customWidth="1"/>
    <col min="8980" max="8980" width="9.33203125" style="17" customWidth="1"/>
    <col min="8981" max="8981" width="4.6640625" style="17" customWidth="1"/>
    <col min="8982" max="8982" width="6.109375" style="17" customWidth="1"/>
    <col min="8983" max="8983" width="1" style="17" customWidth="1"/>
    <col min="8984" max="8985" width="3.109375" style="17" customWidth="1"/>
    <col min="8986" max="8986" width="4.6640625" style="17" customWidth="1"/>
    <col min="8987" max="8987" width="3.6640625" style="17" customWidth="1"/>
    <col min="8988" max="8988" width="5.44140625" style="17" customWidth="1"/>
    <col min="8989" max="8989" width="7.44140625" style="17" customWidth="1"/>
    <col min="8990" max="8993" width="4.6640625" style="17" customWidth="1"/>
    <col min="8994" max="8994" width="7.33203125" style="17" customWidth="1"/>
    <col min="8995" max="8995" width="5.109375" style="17" customWidth="1"/>
    <col min="8996" max="8996" width="4.6640625" style="17" customWidth="1"/>
    <col min="8997" max="8997" width="3.6640625" style="17" customWidth="1"/>
    <col min="8998" max="8998" width="4.109375" style="17" customWidth="1"/>
    <col min="8999" max="8999" width="3" style="17" customWidth="1"/>
    <col min="9000" max="9000" width="4.6640625" style="17" customWidth="1"/>
    <col min="9001" max="9001" width="1.77734375" style="17" customWidth="1"/>
    <col min="9002" max="9002" width="7.6640625" style="17" customWidth="1"/>
    <col min="9003" max="9003" width="8.44140625" style="17" customWidth="1"/>
    <col min="9004" max="9004" width="2.44140625" style="17" bestFit="1" customWidth="1"/>
    <col min="9005" max="9216" width="4.6640625" style="17"/>
    <col min="9217" max="9217" width="1" style="17" customWidth="1"/>
    <col min="9218" max="9219" width="3.44140625" style="17" customWidth="1"/>
    <col min="9220" max="9221" width="4.44140625" style="17" customWidth="1"/>
    <col min="9222" max="9222" width="7" style="17" customWidth="1"/>
    <col min="9223" max="9227" width="4.44140625" style="17" customWidth="1"/>
    <col min="9228" max="9228" width="4.6640625" style="17" customWidth="1"/>
    <col min="9229" max="9229" width="7" style="17" customWidth="1"/>
    <col min="9230" max="9231" width="4.6640625" style="17" customWidth="1"/>
    <col min="9232" max="9232" width="3.44140625" style="17" customWidth="1"/>
    <col min="9233" max="9233" width="1.44140625" style="17" customWidth="1"/>
    <col min="9234" max="9234" width="3.109375" style="17" customWidth="1"/>
    <col min="9235" max="9235" width="4" style="17" customWidth="1"/>
    <col min="9236" max="9236" width="9.33203125" style="17" customWidth="1"/>
    <col min="9237" max="9237" width="4.6640625" style="17" customWidth="1"/>
    <col min="9238" max="9238" width="6.109375" style="17" customWidth="1"/>
    <col min="9239" max="9239" width="1" style="17" customWidth="1"/>
    <col min="9240" max="9241" width="3.109375" style="17" customWidth="1"/>
    <col min="9242" max="9242" width="4.6640625" style="17" customWidth="1"/>
    <col min="9243" max="9243" width="3.6640625" style="17" customWidth="1"/>
    <col min="9244" max="9244" width="5.44140625" style="17" customWidth="1"/>
    <col min="9245" max="9245" width="7.44140625" style="17" customWidth="1"/>
    <col min="9246" max="9249" width="4.6640625" style="17" customWidth="1"/>
    <col min="9250" max="9250" width="7.33203125" style="17" customWidth="1"/>
    <col min="9251" max="9251" width="5.109375" style="17" customWidth="1"/>
    <col min="9252" max="9252" width="4.6640625" style="17" customWidth="1"/>
    <col min="9253" max="9253" width="3.6640625" style="17" customWidth="1"/>
    <col min="9254" max="9254" width="4.109375" style="17" customWidth="1"/>
    <col min="9255" max="9255" width="3" style="17" customWidth="1"/>
    <col min="9256" max="9256" width="4.6640625" style="17" customWidth="1"/>
    <col min="9257" max="9257" width="1.77734375" style="17" customWidth="1"/>
    <col min="9258" max="9258" width="7.6640625" style="17" customWidth="1"/>
    <col min="9259" max="9259" width="8.44140625" style="17" customWidth="1"/>
    <col min="9260" max="9260" width="2.44140625" style="17" bestFit="1" customWidth="1"/>
    <col min="9261" max="9472" width="4.6640625" style="17"/>
    <col min="9473" max="9473" width="1" style="17" customWidth="1"/>
    <col min="9474" max="9475" width="3.44140625" style="17" customWidth="1"/>
    <col min="9476" max="9477" width="4.44140625" style="17" customWidth="1"/>
    <col min="9478" max="9478" width="7" style="17" customWidth="1"/>
    <col min="9479" max="9483" width="4.44140625" style="17" customWidth="1"/>
    <col min="9484" max="9484" width="4.6640625" style="17" customWidth="1"/>
    <col min="9485" max="9485" width="7" style="17" customWidth="1"/>
    <col min="9486" max="9487" width="4.6640625" style="17" customWidth="1"/>
    <col min="9488" max="9488" width="3.44140625" style="17" customWidth="1"/>
    <col min="9489" max="9489" width="1.44140625" style="17" customWidth="1"/>
    <col min="9490" max="9490" width="3.109375" style="17" customWidth="1"/>
    <col min="9491" max="9491" width="4" style="17" customWidth="1"/>
    <col min="9492" max="9492" width="9.33203125" style="17" customWidth="1"/>
    <col min="9493" max="9493" width="4.6640625" style="17" customWidth="1"/>
    <col min="9494" max="9494" width="6.109375" style="17" customWidth="1"/>
    <col min="9495" max="9495" width="1" style="17" customWidth="1"/>
    <col min="9496" max="9497" width="3.109375" style="17" customWidth="1"/>
    <col min="9498" max="9498" width="4.6640625" style="17" customWidth="1"/>
    <col min="9499" max="9499" width="3.6640625" style="17" customWidth="1"/>
    <col min="9500" max="9500" width="5.44140625" style="17" customWidth="1"/>
    <col min="9501" max="9501" width="7.44140625" style="17" customWidth="1"/>
    <col min="9502" max="9505" width="4.6640625" style="17" customWidth="1"/>
    <col min="9506" max="9506" width="7.33203125" style="17" customWidth="1"/>
    <col min="9507" max="9507" width="5.109375" style="17" customWidth="1"/>
    <col min="9508" max="9508" width="4.6640625" style="17" customWidth="1"/>
    <col min="9509" max="9509" width="3.6640625" style="17" customWidth="1"/>
    <col min="9510" max="9510" width="4.109375" style="17" customWidth="1"/>
    <col min="9511" max="9511" width="3" style="17" customWidth="1"/>
    <col min="9512" max="9512" width="4.6640625" style="17" customWidth="1"/>
    <col min="9513" max="9513" width="1.77734375" style="17" customWidth="1"/>
    <col min="9514" max="9514" width="7.6640625" style="17" customWidth="1"/>
    <col min="9515" max="9515" width="8.44140625" style="17" customWidth="1"/>
    <col min="9516" max="9516" width="2.44140625" style="17" bestFit="1" customWidth="1"/>
    <col min="9517" max="9728" width="4.6640625" style="17"/>
    <col min="9729" max="9729" width="1" style="17" customWidth="1"/>
    <col min="9730" max="9731" width="3.44140625" style="17" customWidth="1"/>
    <col min="9732" max="9733" width="4.44140625" style="17" customWidth="1"/>
    <col min="9734" max="9734" width="7" style="17" customWidth="1"/>
    <col min="9735" max="9739" width="4.44140625" style="17" customWidth="1"/>
    <col min="9740" max="9740" width="4.6640625" style="17" customWidth="1"/>
    <col min="9741" max="9741" width="7" style="17" customWidth="1"/>
    <col min="9742" max="9743" width="4.6640625" style="17" customWidth="1"/>
    <col min="9744" max="9744" width="3.44140625" style="17" customWidth="1"/>
    <col min="9745" max="9745" width="1.44140625" style="17" customWidth="1"/>
    <col min="9746" max="9746" width="3.109375" style="17" customWidth="1"/>
    <col min="9747" max="9747" width="4" style="17" customWidth="1"/>
    <col min="9748" max="9748" width="9.33203125" style="17" customWidth="1"/>
    <col min="9749" max="9749" width="4.6640625" style="17" customWidth="1"/>
    <col min="9750" max="9750" width="6.109375" style="17" customWidth="1"/>
    <col min="9751" max="9751" width="1" style="17" customWidth="1"/>
    <col min="9752" max="9753" width="3.109375" style="17" customWidth="1"/>
    <col min="9754" max="9754" width="4.6640625" style="17" customWidth="1"/>
    <col min="9755" max="9755" width="3.6640625" style="17" customWidth="1"/>
    <col min="9756" max="9756" width="5.44140625" style="17" customWidth="1"/>
    <col min="9757" max="9757" width="7.44140625" style="17" customWidth="1"/>
    <col min="9758" max="9761" width="4.6640625" style="17" customWidth="1"/>
    <col min="9762" max="9762" width="7.33203125" style="17" customWidth="1"/>
    <col min="9763" max="9763" width="5.109375" style="17" customWidth="1"/>
    <col min="9764" max="9764" width="4.6640625" style="17" customWidth="1"/>
    <col min="9765" max="9765" width="3.6640625" style="17" customWidth="1"/>
    <col min="9766" max="9766" width="4.109375" style="17" customWidth="1"/>
    <col min="9767" max="9767" width="3" style="17" customWidth="1"/>
    <col min="9768" max="9768" width="4.6640625" style="17" customWidth="1"/>
    <col min="9769" max="9769" width="1.77734375" style="17" customWidth="1"/>
    <col min="9770" max="9770" width="7.6640625" style="17" customWidth="1"/>
    <col min="9771" max="9771" width="8.44140625" style="17" customWidth="1"/>
    <col min="9772" max="9772" width="2.44140625" style="17" bestFit="1" customWidth="1"/>
    <col min="9773" max="9984" width="4.6640625" style="17"/>
    <col min="9985" max="9985" width="1" style="17" customWidth="1"/>
    <col min="9986" max="9987" width="3.44140625" style="17" customWidth="1"/>
    <col min="9988" max="9989" width="4.44140625" style="17" customWidth="1"/>
    <col min="9990" max="9990" width="7" style="17" customWidth="1"/>
    <col min="9991" max="9995" width="4.44140625" style="17" customWidth="1"/>
    <col min="9996" max="9996" width="4.6640625" style="17" customWidth="1"/>
    <col min="9997" max="9997" width="7" style="17" customWidth="1"/>
    <col min="9998" max="9999" width="4.6640625" style="17" customWidth="1"/>
    <col min="10000" max="10000" width="3.44140625" style="17" customWidth="1"/>
    <col min="10001" max="10001" width="1.44140625" style="17" customWidth="1"/>
    <col min="10002" max="10002" width="3.109375" style="17" customWidth="1"/>
    <col min="10003" max="10003" width="4" style="17" customWidth="1"/>
    <col min="10004" max="10004" width="9.33203125" style="17" customWidth="1"/>
    <col min="10005" max="10005" width="4.6640625" style="17" customWidth="1"/>
    <col min="10006" max="10006" width="6.109375" style="17" customWidth="1"/>
    <col min="10007" max="10007" width="1" style="17" customWidth="1"/>
    <col min="10008" max="10009" width="3.109375" style="17" customWidth="1"/>
    <col min="10010" max="10010" width="4.6640625" style="17" customWidth="1"/>
    <col min="10011" max="10011" width="3.6640625" style="17" customWidth="1"/>
    <col min="10012" max="10012" width="5.44140625" style="17" customWidth="1"/>
    <col min="10013" max="10013" width="7.44140625" style="17" customWidth="1"/>
    <col min="10014" max="10017" width="4.6640625" style="17" customWidth="1"/>
    <col min="10018" max="10018" width="7.33203125" style="17" customWidth="1"/>
    <col min="10019" max="10019" width="5.109375" style="17" customWidth="1"/>
    <col min="10020" max="10020" width="4.6640625" style="17" customWidth="1"/>
    <col min="10021" max="10021" width="3.6640625" style="17" customWidth="1"/>
    <col min="10022" max="10022" width="4.109375" style="17" customWidth="1"/>
    <col min="10023" max="10023" width="3" style="17" customWidth="1"/>
    <col min="10024" max="10024" width="4.6640625" style="17" customWidth="1"/>
    <col min="10025" max="10025" width="1.77734375" style="17" customWidth="1"/>
    <col min="10026" max="10026" width="7.6640625" style="17" customWidth="1"/>
    <col min="10027" max="10027" width="8.44140625" style="17" customWidth="1"/>
    <col min="10028" max="10028" width="2.44140625" style="17" bestFit="1" customWidth="1"/>
    <col min="10029" max="10240" width="4.6640625" style="17"/>
    <col min="10241" max="10241" width="1" style="17" customWidth="1"/>
    <col min="10242" max="10243" width="3.44140625" style="17" customWidth="1"/>
    <col min="10244" max="10245" width="4.44140625" style="17" customWidth="1"/>
    <col min="10246" max="10246" width="7" style="17" customWidth="1"/>
    <col min="10247" max="10251" width="4.44140625" style="17" customWidth="1"/>
    <col min="10252" max="10252" width="4.6640625" style="17" customWidth="1"/>
    <col min="10253" max="10253" width="7" style="17" customWidth="1"/>
    <col min="10254" max="10255" width="4.6640625" style="17" customWidth="1"/>
    <col min="10256" max="10256" width="3.44140625" style="17" customWidth="1"/>
    <col min="10257" max="10257" width="1.44140625" style="17" customWidth="1"/>
    <col min="10258" max="10258" width="3.109375" style="17" customWidth="1"/>
    <col min="10259" max="10259" width="4" style="17" customWidth="1"/>
    <col min="10260" max="10260" width="9.33203125" style="17" customWidth="1"/>
    <col min="10261" max="10261" width="4.6640625" style="17" customWidth="1"/>
    <col min="10262" max="10262" width="6.109375" style="17" customWidth="1"/>
    <col min="10263" max="10263" width="1" style="17" customWidth="1"/>
    <col min="10264" max="10265" width="3.109375" style="17" customWidth="1"/>
    <col min="10266" max="10266" width="4.6640625" style="17" customWidth="1"/>
    <col min="10267" max="10267" width="3.6640625" style="17" customWidth="1"/>
    <col min="10268" max="10268" width="5.44140625" style="17" customWidth="1"/>
    <col min="10269" max="10269" width="7.44140625" style="17" customWidth="1"/>
    <col min="10270" max="10273" width="4.6640625" style="17" customWidth="1"/>
    <col min="10274" max="10274" width="7.33203125" style="17" customWidth="1"/>
    <col min="10275" max="10275" width="5.109375" style="17" customWidth="1"/>
    <col min="10276" max="10276" width="4.6640625" style="17" customWidth="1"/>
    <col min="10277" max="10277" width="3.6640625" style="17" customWidth="1"/>
    <col min="10278" max="10278" width="4.109375" style="17" customWidth="1"/>
    <col min="10279" max="10279" width="3" style="17" customWidth="1"/>
    <col min="10280" max="10280" width="4.6640625" style="17" customWidth="1"/>
    <col min="10281" max="10281" width="1.77734375" style="17" customWidth="1"/>
    <col min="10282" max="10282" width="7.6640625" style="17" customWidth="1"/>
    <col min="10283" max="10283" width="8.44140625" style="17" customWidth="1"/>
    <col min="10284" max="10284" width="2.44140625" style="17" bestFit="1" customWidth="1"/>
    <col min="10285" max="10496" width="4.6640625" style="17"/>
    <col min="10497" max="10497" width="1" style="17" customWidth="1"/>
    <col min="10498" max="10499" width="3.44140625" style="17" customWidth="1"/>
    <col min="10500" max="10501" width="4.44140625" style="17" customWidth="1"/>
    <col min="10502" max="10502" width="7" style="17" customWidth="1"/>
    <col min="10503" max="10507" width="4.44140625" style="17" customWidth="1"/>
    <col min="10508" max="10508" width="4.6640625" style="17" customWidth="1"/>
    <col min="10509" max="10509" width="7" style="17" customWidth="1"/>
    <col min="10510" max="10511" width="4.6640625" style="17" customWidth="1"/>
    <col min="10512" max="10512" width="3.44140625" style="17" customWidth="1"/>
    <col min="10513" max="10513" width="1.44140625" style="17" customWidth="1"/>
    <col min="10514" max="10514" width="3.109375" style="17" customWidth="1"/>
    <col min="10515" max="10515" width="4" style="17" customWidth="1"/>
    <col min="10516" max="10516" width="9.33203125" style="17" customWidth="1"/>
    <col min="10517" max="10517" width="4.6640625" style="17" customWidth="1"/>
    <col min="10518" max="10518" width="6.109375" style="17" customWidth="1"/>
    <col min="10519" max="10519" width="1" style="17" customWidth="1"/>
    <col min="10520" max="10521" width="3.109375" style="17" customWidth="1"/>
    <col min="10522" max="10522" width="4.6640625" style="17" customWidth="1"/>
    <col min="10523" max="10523" width="3.6640625" style="17" customWidth="1"/>
    <col min="10524" max="10524" width="5.44140625" style="17" customWidth="1"/>
    <col min="10525" max="10525" width="7.44140625" style="17" customWidth="1"/>
    <col min="10526" max="10529" width="4.6640625" style="17" customWidth="1"/>
    <col min="10530" max="10530" width="7.33203125" style="17" customWidth="1"/>
    <col min="10531" max="10531" width="5.109375" style="17" customWidth="1"/>
    <col min="10532" max="10532" width="4.6640625" style="17" customWidth="1"/>
    <col min="10533" max="10533" width="3.6640625" style="17" customWidth="1"/>
    <col min="10534" max="10534" width="4.109375" style="17" customWidth="1"/>
    <col min="10535" max="10535" width="3" style="17" customWidth="1"/>
    <col min="10536" max="10536" width="4.6640625" style="17" customWidth="1"/>
    <col min="10537" max="10537" width="1.77734375" style="17" customWidth="1"/>
    <col min="10538" max="10538" width="7.6640625" style="17" customWidth="1"/>
    <col min="10539" max="10539" width="8.44140625" style="17" customWidth="1"/>
    <col min="10540" max="10540" width="2.44140625" style="17" bestFit="1" customWidth="1"/>
    <col min="10541" max="10752" width="4.6640625" style="17"/>
    <col min="10753" max="10753" width="1" style="17" customWidth="1"/>
    <col min="10754" max="10755" width="3.44140625" style="17" customWidth="1"/>
    <col min="10756" max="10757" width="4.44140625" style="17" customWidth="1"/>
    <col min="10758" max="10758" width="7" style="17" customWidth="1"/>
    <col min="10759" max="10763" width="4.44140625" style="17" customWidth="1"/>
    <col min="10764" max="10764" width="4.6640625" style="17" customWidth="1"/>
    <col min="10765" max="10765" width="7" style="17" customWidth="1"/>
    <col min="10766" max="10767" width="4.6640625" style="17" customWidth="1"/>
    <col min="10768" max="10768" width="3.44140625" style="17" customWidth="1"/>
    <col min="10769" max="10769" width="1.44140625" style="17" customWidth="1"/>
    <col min="10770" max="10770" width="3.109375" style="17" customWidth="1"/>
    <col min="10771" max="10771" width="4" style="17" customWidth="1"/>
    <col min="10772" max="10772" width="9.33203125" style="17" customWidth="1"/>
    <col min="10773" max="10773" width="4.6640625" style="17" customWidth="1"/>
    <col min="10774" max="10774" width="6.109375" style="17" customWidth="1"/>
    <col min="10775" max="10775" width="1" style="17" customWidth="1"/>
    <col min="10776" max="10777" width="3.109375" style="17" customWidth="1"/>
    <col min="10778" max="10778" width="4.6640625" style="17" customWidth="1"/>
    <col min="10779" max="10779" width="3.6640625" style="17" customWidth="1"/>
    <col min="10780" max="10780" width="5.44140625" style="17" customWidth="1"/>
    <col min="10781" max="10781" width="7.44140625" style="17" customWidth="1"/>
    <col min="10782" max="10785" width="4.6640625" style="17" customWidth="1"/>
    <col min="10786" max="10786" width="7.33203125" style="17" customWidth="1"/>
    <col min="10787" max="10787" width="5.109375" style="17" customWidth="1"/>
    <col min="10788" max="10788" width="4.6640625" style="17" customWidth="1"/>
    <col min="10789" max="10789" width="3.6640625" style="17" customWidth="1"/>
    <col min="10790" max="10790" width="4.109375" style="17" customWidth="1"/>
    <col min="10791" max="10791" width="3" style="17" customWidth="1"/>
    <col min="10792" max="10792" width="4.6640625" style="17" customWidth="1"/>
    <col min="10793" max="10793" width="1.77734375" style="17" customWidth="1"/>
    <col min="10794" max="10794" width="7.6640625" style="17" customWidth="1"/>
    <col min="10795" max="10795" width="8.44140625" style="17" customWidth="1"/>
    <col min="10796" max="10796" width="2.44140625" style="17" bestFit="1" customWidth="1"/>
    <col min="10797" max="11008" width="4.6640625" style="17"/>
    <col min="11009" max="11009" width="1" style="17" customWidth="1"/>
    <col min="11010" max="11011" width="3.44140625" style="17" customWidth="1"/>
    <col min="11012" max="11013" width="4.44140625" style="17" customWidth="1"/>
    <col min="11014" max="11014" width="7" style="17" customWidth="1"/>
    <col min="11015" max="11019" width="4.44140625" style="17" customWidth="1"/>
    <col min="11020" max="11020" width="4.6640625" style="17" customWidth="1"/>
    <col min="11021" max="11021" width="7" style="17" customWidth="1"/>
    <col min="11022" max="11023" width="4.6640625" style="17" customWidth="1"/>
    <col min="11024" max="11024" width="3.44140625" style="17" customWidth="1"/>
    <col min="11025" max="11025" width="1.44140625" style="17" customWidth="1"/>
    <col min="11026" max="11026" width="3.109375" style="17" customWidth="1"/>
    <col min="11027" max="11027" width="4" style="17" customWidth="1"/>
    <col min="11028" max="11028" width="9.33203125" style="17" customWidth="1"/>
    <col min="11029" max="11029" width="4.6640625" style="17" customWidth="1"/>
    <col min="11030" max="11030" width="6.109375" style="17" customWidth="1"/>
    <col min="11031" max="11031" width="1" style="17" customWidth="1"/>
    <col min="11032" max="11033" width="3.109375" style="17" customWidth="1"/>
    <col min="11034" max="11034" width="4.6640625" style="17" customWidth="1"/>
    <col min="11035" max="11035" width="3.6640625" style="17" customWidth="1"/>
    <col min="11036" max="11036" width="5.44140625" style="17" customWidth="1"/>
    <col min="11037" max="11037" width="7.44140625" style="17" customWidth="1"/>
    <col min="11038" max="11041" width="4.6640625" style="17" customWidth="1"/>
    <col min="11042" max="11042" width="7.33203125" style="17" customWidth="1"/>
    <col min="11043" max="11043" width="5.109375" style="17" customWidth="1"/>
    <col min="11044" max="11044" width="4.6640625" style="17" customWidth="1"/>
    <col min="11045" max="11045" width="3.6640625" style="17" customWidth="1"/>
    <col min="11046" max="11046" width="4.109375" style="17" customWidth="1"/>
    <col min="11047" max="11047" width="3" style="17" customWidth="1"/>
    <col min="11048" max="11048" width="4.6640625" style="17" customWidth="1"/>
    <col min="11049" max="11049" width="1.77734375" style="17" customWidth="1"/>
    <col min="11050" max="11050" width="7.6640625" style="17" customWidth="1"/>
    <col min="11051" max="11051" width="8.44140625" style="17" customWidth="1"/>
    <col min="11052" max="11052" width="2.44140625" style="17" bestFit="1" customWidth="1"/>
    <col min="11053" max="11264" width="4.6640625" style="17"/>
    <col min="11265" max="11265" width="1" style="17" customWidth="1"/>
    <col min="11266" max="11267" width="3.44140625" style="17" customWidth="1"/>
    <col min="11268" max="11269" width="4.44140625" style="17" customWidth="1"/>
    <col min="11270" max="11270" width="7" style="17" customWidth="1"/>
    <col min="11271" max="11275" width="4.44140625" style="17" customWidth="1"/>
    <col min="11276" max="11276" width="4.6640625" style="17" customWidth="1"/>
    <col min="11277" max="11277" width="7" style="17" customWidth="1"/>
    <col min="11278" max="11279" width="4.6640625" style="17" customWidth="1"/>
    <col min="11280" max="11280" width="3.44140625" style="17" customWidth="1"/>
    <col min="11281" max="11281" width="1.44140625" style="17" customWidth="1"/>
    <col min="11282" max="11282" width="3.109375" style="17" customWidth="1"/>
    <col min="11283" max="11283" width="4" style="17" customWidth="1"/>
    <col min="11284" max="11284" width="9.33203125" style="17" customWidth="1"/>
    <col min="11285" max="11285" width="4.6640625" style="17" customWidth="1"/>
    <col min="11286" max="11286" width="6.109375" style="17" customWidth="1"/>
    <col min="11287" max="11287" width="1" style="17" customWidth="1"/>
    <col min="11288" max="11289" width="3.109375" style="17" customWidth="1"/>
    <col min="11290" max="11290" width="4.6640625" style="17" customWidth="1"/>
    <col min="11291" max="11291" width="3.6640625" style="17" customWidth="1"/>
    <col min="11292" max="11292" width="5.44140625" style="17" customWidth="1"/>
    <col min="11293" max="11293" width="7.44140625" style="17" customWidth="1"/>
    <col min="11294" max="11297" width="4.6640625" style="17" customWidth="1"/>
    <col min="11298" max="11298" width="7.33203125" style="17" customWidth="1"/>
    <col min="11299" max="11299" width="5.109375" style="17" customWidth="1"/>
    <col min="11300" max="11300" width="4.6640625" style="17" customWidth="1"/>
    <col min="11301" max="11301" width="3.6640625" style="17" customWidth="1"/>
    <col min="11302" max="11302" width="4.109375" style="17" customWidth="1"/>
    <col min="11303" max="11303" width="3" style="17" customWidth="1"/>
    <col min="11304" max="11304" width="4.6640625" style="17" customWidth="1"/>
    <col min="11305" max="11305" width="1.77734375" style="17" customWidth="1"/>
    <col min="11306" max="11306" width="7.6640625" style="17" customWidth="1"/>
    <col min="11307" max="11307" width="8.44140625" style="17" customWidth="1"/>
    <col min="11308" max="11308" width="2.44140625" style="17" bestFit="1" customWidth="1"/>
    <col min="11309" max="11520" width="4.6640625" style="17"/>
    <col min="11521" max="11521" width="1" style="17" customWidth="1"/>
    <col min="11522" max="11523" width="3.44140625" style="17" customWidth="1"/>
    <col min="11524" max="11525" width="4.44140625" style="17" customWidth="1"/>
    <col min="11526" max="11526" width="7" style="17" customWidth="1"/>
    <col min="11527" max="11531" width="4.44140625" style="17" customWidth="1"/>
    <col min="11532" max="11532" width="4.6640625" style="17" customWidth="1"/>
    <col min="11533" max="11533" width="7" style="17" customWidth="1"/>
    <col min="11534" max="11535" width="4.6640625" style="17" customWidth="1"/>
    <col min="11536" max="11536" width="3.44140625" style="17" customWidth="1"/>
    <col min="11537" max="11537" width="1.44140625" style="17" customWidth="1"/>
    <col min="11538" max="11538" width="3.109375" style="17" customWidth="1"/>
    <col min="11539" max="11539" width="4" style="17" customWidth="1"/>
    <col min="11540" max="11540" width="9.33203125" style="17" customWidth="1"/>
    <col min="11541" max="11541" width="4.6640625" style="17" customWidth="1"/>
    <col min="11542" max="11542" width="6.109375" style="17" customWidth="1"/>
    <col min="11543" max="11543" width="1" style="17" customWidth="1"/>
    <col min="11544" max="11545" width="3.109375" style="17" customWidth="1"/>
    <col min="11546" max="11546" width="4.6640625" style="17" customWidth="1"/>
    <col min="11547" max="11547" width="3.6640625" style="17" customWidth="1"/>
    <col min="11548" max="11548" width="5.44140625" style="17" customWidth="1"/>
    <col min="11549" max="11549" width="7.44140625" style="17" customWidth="1"/>
    <col min="11550" max="11553" width="4.6640625" style="17" customWidth="1"/>
    <col min="11554" max="11554" width="7.33203125" style="17" customWidth="1"/>
    <col min="11555" max="11555" width="5.109375" style="17" customWidth="1"/>
    <col min="11556" max="11556" width="4.6640625" style="17" customWidth="1"/>
    <col min="11557" max="11557" width="3.6640625" style="17" customWidth="1"/>
    <col min="11558" max="11558" width="4.109375" style="17" customWidth="1"/>
    <col min="11559" max="11559" width="3" style="17" customWidth="1"/>
    <col min="11560" max="11560" width="4.6640625" style="17" customWidth="1"/>
    <col min="11561" max="11561" width="1.77734375" style="17" customWidth="1"/>
    <col min="11562" max="11562" width="7.6640625" style="17" customWidth="1"/>
    <col min="11563" max="11563" width="8.44140625" style="17" customWidth="1"/>
    <col min="11564" max="11564" width="2.44140625" style="17" bestFit="1" customWidth="1"/>
    <col min="11565" max="11776" width="4.6640625" style="17"/>
    <col min="11777" max="11777" width="1" style="17" customWidth="1"/>
    <col min="11778" max="11779" width="3.44140625" style="17" customWidth="1"/>
    <col min="11780" max="11781" width="4.44140625" style="17" customWidth="1"/>
    <col min="11782" max="11782" width="7" style="17" customWidth="1"/>
    <col min="11783" max="11787" width="4.44140625" style="17" customWidth="1"/>
    <col min="11788" max="11788" width="4.6640625" style="17" customWidth="1"/>
    <col min="11789" max="11789" width="7" style="17" customWidth="1"/>
    <col min="11790" max="11791" width="4.6640625" style="17" customWidth="1"/>
    <col min="11792" max="11792" width="3.44140625" style="17" customWidth="1"/>
    <col min="11793" max="11793" width="1.44140625" style="17" customWidth="1"/>
    <col min="11794" max="11794" width="3.109375" style="17" customWidth="1"/>
    <col min="11795" max="11795" width="4" style="17" customWidth="1"/>
    <col min="11796" max="11796" width="9.33203125" style="17" customWidth="1"/>
    <col min="11797" max="11797" width="4.6640625" style="17" customWidth="1"/>
    <col min="11798" max="11798" width="6.109375" style="17" customWidth="1"/>
    <col min="11799" max="11799" width="1" style="17" customWidth="1"/>
    <col min="11800" max="11801" width="3.109375" style="17" customWidth="1"/>
    <col min="11802" max="11802" width="4.6640625" style="17" customWidth="1"/>
    <col min="11803" max="11803" width="3.6640625" style="17" customWidth="1"/>
    <col min="11804" max="11804" width="5.44140625" style="17" customWidth="1"/>
    <col min="11805" max="11805" width="7.44140625" style="17" customWidth="1"/>
    <col min="11806" max="11809" width="4.6640625" style="17" customWidth="1"/>
    <col min="11810" max="11810" width="7.33203125" style="17" customWidth="1"/>
    <col min="11811" max="11811" width="5.109375" style="17" customWidth="1"/>
    <col min="11812" max="11812" width="4.6640625" style="17" customWidth="1"/>
    <col min="11813" max="11813" width="3.6640625" style="17" customWidth="1"/>
    <col min="11814" max="11814" width="4.109375" style="17" customWidth="1"/>
    <col min="11815" max="11815" width="3" style="17" customWidth="1"/>
    <col min="11816" max="11816" width="4.6640625" style="17" customWidth="1"/>
    <col min="11817" max="11817" width="1.77734375" style="17" customWidth="1"/>
    <col min="11818" max="11818" width="7.6640625" style="17" customWidth="1"/>
    <col min="11819" max="11819" width="8.44140625" style="17" customWidth="1"/>
    <col min="11820" max="11820" width="2.44140625" style="17" bestFit="1" customWidth="1"/>
    <col min="11821" max="12032" width="4.6640625" style="17"/>
    <col min="12033" max="12033" width="1" style="17" customWidth="1"/>
    <col min="12034" max="12035" width="3.44140625" style="17" customWidth="1"/>
    <col min="12036" max="12037" width="4.44140625" style="17" customWidth="1"/>
    <col min="12038" max="12038" width="7" style="17" customWidth="1"/>
    <col min="12039" max="12043" width="4.44140625" style="17" customWidth="1"/>
    <col min="12044" max="12044" width="4.6640625" style="17" customWidth="1"/>
    <col min="12045" max="12045" width="7" style="17" customWidth="1"/>
    <col min="12046" max="12047" width="4.6640625" style="17" customWidth="1"/>
    <col min="12048" max="12048" width="3.44140625" style="17" customWidth="1"/>
    <col min="12049" max="12049" width="1.44140625" style="17" customWidth="1"/>
    <col min="12050" max="12050" width="3.109375" style="17" customWidth="1"/>
    <col min="12051" max="12051" width="4" style="17" customWidth="1"/>
    <col min="12052" max="12052" width="9.33203125" style="17" customWidth="1"/>
    <col min="12053" max="12053" width="4.6640625" style="17" customWidth="1"/>
    <col min="12054" max="12054" width="6.109375" style="17" customWidth="1"/>
    <col min="12055" max="12055" width="1" style="17" customWidth="1"/>
    <col min="12056" max="12057" width="3.109375" style="17" customWidth="1"/>
    <col min="12058" max="12058" width="4.6640625" style="17" customWidth="1"/>
    <col min="12059" max="12059" width="3.6640625" style="17" customWidth="1"/>
    <col min="12060" max="12060" width="5.44140625" style="17" customWidth="1"/>
    <col min="12061" max="12061" width="7.44140625" style="17" customWidth="1"/>
    <col min="12062" max="12065" width="4.6640625" style="17" customWidth="1"/>
    <col min="12066" max="12066" width="7.33203125" style="17" customWidth="1"/>
    <col min="12067" max="12067" width="5.109375" style="17" customWidth="1"/>
    <col min="12068" max="12068" width="4.6640625" style="17" customWidth="1"/>
    <col min="12069" max="12069" width="3.6640625" style="17" customWidth="1"/>
    <col min="12070" max="12070" width="4.109375" style="17" customWidth="1"/>
    <col min="12071" max="12071" width="3" style="17" customWidth="1"/>
    <col min="12072" max="12072" width="4.6640625" style="17" customWidth="1"/>
    <col min="12073" max="12073" width="1.77734375" style="17" customWidth="1"/>
    <col min="12074" max="12074" width="7.6640625" style="17" customWidth="1"/>
    <col min="12075" max="12075" width="8.44140625" style="17" customWidth="1"/>
    <col min="12076" max="12076" width="2.44140625" style="17" bestFit="1" customWidth="1"/>
    <col min="12077" max="12288" width="4.6640625" style="17"/>
    <col min="12289" max="12289" width="1" style="17" customWidth="1"/>
    <col min="12290" max="12291" width="3.44140625" style="17" customWidth="1"/>
    <col min="12292" max="12293" width="4.44140625" style="17" customWidth="1"/>
    <col min="12294" max="12294" width="7" style="17" customWidth="1"/>
    <col min="12295" max="12299" width="4.44140625" style="17" customWidth="1"/>
    <col min="12300" max="12300" width="4.6640625" style="17" customWidth="1"/>
    <col min="12301" max="12301" width="7" style="17" customWidth="1"/>
    <col min="12302" max="12303" width="4.6640625" style="17" customWidth="1"/>
    <col min="12304" max="12304" width="3.44140625" style="17" customWidth="1"/>
    <col min="12305" max="12305" width="1.44140625" style="17" customWidth="1"/>
    <col min="12306" max="12306" width="3.109375" style="17" customWidth="1"/>
    <col min="12307" max="12307" width="4" style="17" customWidth="1"/>
    <col min="12308" max="12308" width="9.33203125" style="17" customWidth="1"/>
    <col min="12309" max="12309" width="4.6640625" style="17" customWidth="1"/>
    <col min="12310" max="12310" width="6.109375" style="17" customWidth="1"/>
    <col min="12311" max="12311" width="1" style="17" customWidth="1"/>
    <col min="12312" max="12313" width="3.109375" style="17" customWidth="1"/>
    <col min="12314" max="12314" width="4.6640625" style="17" customWidth="1"/>
    <col min="12315" max="12315" width="3.6640625" style="17" customWidth="1"/>
    <col min="12316" max="12316" width="5.44140625" style="17" customWidth="1"/>
    <col min="12317" max="12317" width="7.44140625" style="17" customWidth="1"/>
    <col min="12318" max="12321" width="4.6640625" style="17" customWidth="1"/>
    <col min="12322" max="12322" width="7.33203125" style="17" customWidth="1"/>
    <col min="12323" max="12323" width="5.109375" style="17" customWidth="1"/>
    <col min="12324" max="12324" width="4.6640625" style="17" customWidth="1"/>
    <col min="12325" max="12325" width="3.6640625" style="17" customWidth="1"/>
    <col min="12326" max="12326" width="4.109375" style="17" customWidth="1"/>
    <col min="12327" max="12327" width="3" style="17" customWidth="1"/>
    <col min="12328" max="12328" width="4.6640625" style="17" customWidth="1"/>
    <col min="12329" max="12329" width="1.77734375" style="17" customWidth="1"/>
    <col min="12330" max="12330" width="7.6640625" style="17" customWidth="1"/>
    <col min="12331" max="12331" width="8.44140625" style="17" customWidth="1"/>
    <col min="12332" max="12332" width="2.44140625" style="17" bestFit="1" customWidth="1"/>
    <col min="12333" max="12544" width="4.6640625" style="17"/>
    <col min="12545" max="12545" width="1" style="17" customWidth="1"/>
    <col min="12546" max="12547" width="3.44140625" style="17" customWidth="1"/>
    <col min="12548" max="12549" width="4.44140625" style="17" customWidth="1"/>
    <col min="12550" max="12550" width="7" style="17" customWidth="1"/>
    <col min="12551" max="12555" width="4.44140625" style="17" customWidth="1"/>
    <col min="12556" max="12556" width="4.6640625" style="17" customWidth="1"/>
    <col min="12557" max="12557" width="7" style="17" customWidth="1"/>
    <col min="12558" max="12559" width="4.6640625" style="17" customWidth="1"/>
    <col min="12560" max="12560" width="3.44140625" style="17" customWidth="1"/>
    <col min="12561" max="12561" width="1.44140625" style="17" customWidth="1"/>
    <col min="12562" max="12562" width="3.109375" style="17" customWidth="1"/>
    <col min="12563" max="12563" width="4" style="17" customWidth="1"/>
    <col min="12564" max="12564" width="9.33203125" style="17" customWidth="1"/>
    <col min="12565" max="12565" width="4.6640625" style="17" customWidth="1"/>
    <col min="12566" max="12566" width="6.109375" style="17" customWidth="1"/>
    <col min="12567" max="12567" width="1" style="17" customWidth="1"/>
    <col min="12568" max="12569" width="3.109375" style="17" customWidth="1"/>
    <col min="12570" max="12570" width="4.6640625" style="17" customWidth="1"/>
    <col min="12571" max="12571" width="3.6640625" style="17" customWidth="1"/>
    <col min="12572" max="12572" width="5.44140625" style="17" customWidth="1"/>
    <col min="12573" max="12573" width="7.44140625" style="17" customWidth="1"/>
    <col min="12574" max="12577" width="4.6640625" style="17" customWidth="1"/>
    <col min="12578" max="12578" width="7.33203125" style="17" customWidth="1"/>
    <col min="12579" max="12579" width="5.109375" style="17" customWidth="1"/>
    <col min="12580" max="12580" width="4.6640625" style="17" customWidth="1"/>
    <col min="12581" max="12581" width="3.6640625" style="17" customWidth="1"/>
    <col min="12582" max="12582" width="4.109375" style="17" customWidth="1"/>
    <col min="12583" max="12583" width="3" style="17" customWidth="1"/>
    <col min="12584" max="12584" width="4.6640625" style="17" customWidth="1"/>
    <col min="12585" max="12585" width="1.77734375" style="17" customWidth="1"/>
    <col min="12586" max="12586" width="7.6640625" style="17" customWidth="1"/>
    <col min="12587" max="12587" width="8.44140625" style="17" customWidth="1"/>
    <col min="12588" max="12588" width="2.44140625" style="17" bestFit="1" customWidth="1"/>
    <col min="12589" max="12800" width="4.6640625" style="17"/>
    <col min="12801" max="12801" width="1" style="17" customWidth="1"/>
    <col min="12802" max="12803" width="3.44140625" style="17" customWidth="1"/>
    <col min="12804" max="12805" width="4.44140625" style="17" customWidth="1"/>
    <col min="12806" max="12806" width="7" style="17" customWidth="1"/>
    <col min="12807" max="12811" width="4.44140625" style="17" customWidth="1"/>
    <col min="12812" max="12812" width="4.6640625" style="17" customWidth="1"/>
    <col min="12813" max="12813" width="7" style="17" customWidth="1"/>
    <col min="12814" max="12815" width="4.6640625" style="17" customWidth="1"/>
    <col min="12816" max="12816" width="3.44140625" style="17" customWidth="1"/>
    <col min="12817" max="12817" width="1.44140625" style="17" customWidth="1"/>
    <col min="12818" max="12818" width="3.109375" style="17" customWidth="1"/>
    <col min="12819" max="12819" width="4" style="17" customWidth="1"/>
    <col min="12820" max="12820" width="9.33203125" style="17" customWidth="1"/>
    <col min="12821" max="12821" width="4.6640625" style="17" customWidth="1"/>
    <col min="12822" max="12822" width="6.109375" style="17" customWidth="1"/>
    <col min="12823" max="12823" width="1" style="17" customWidth="1"/>
    <col min="12824" max="12825" width="3.109375" style="17" customWidth="1"/>
    <col min="12826" max="12826" width="4.6640625" style="17" customWidth="1"/>
    <col min="12827" max="12827" width="3.6640625" style="17" customWidth="1"/>
    <col min="12828" max="12828" width="5.44140625" style="17" customWidth="1"/>
    <col min="12829" max="12829" width="7.44140625" style="17" customWidth="1"/>
    <col min="12830" max="12833" width="4.6640625" style="17" customWidth="1"/>
    <col min="12834" max="12834" width="7.33203125" style="17" customWidth="1"/>
    <col min="12835" max="12835" width="5.109375" style="17" customWidth="1"/>
    <col min="12836" max="12836" width="4.6640625" style="17" customWidth="1"/>
    <col min="12837" max="12837" width="3.6640625" style="17" customWidth="1"/>
    <col min="12838" max="12838" width="4.109375" style="17" customWidth="1"/>
    <col min="12839" max="12839" width="3" style="17" customWidth="1"/>
    <col min="12840" max="12840" width="4.6640625" style="17" customWidth="1"/>
    <col min="12841" max="12841" width="1.77734375" style="17" customWidth="1"/>
    <col min="12842" max="12842" width="7.6640625" style="17" customWidth="1"/>
    <col min="12843" max="12843" width="8.44140625" style="17" customWidth="1"/>
    <col min="12844" max="12844" width="2.44140625" style="17" bestFit="1" customWidth="1"/>
    <col min="12845" max="13056" width="4.6640625" style="17"/>
    <col min="13057" max="13057" width="1" style="17" customWidth="1"/>
    <col min="13058" max="13059" width="3.44140625" style="17" customWidth="1"/>
    <col min="13060" max="13061" width="4.44140625" style="17" customWidth="1"/>
    <col min="13062" max="13062" width="7" style="17" customWidth="1"/>
    <col min="13063" max="13067" width="4.44140625" style="17" customWidth="1"/>
    <col min="13068" max="13068" width="4.6640625" style="17" customWidth="1"/>
    <col min="13069" max="13069" width="7" style="17" customWidth="1"/>
    <col min="13070" max="13071" width="4.6640625" style="17" customWidth="1"/>
    <col min="13072" max="13072" width="3.44140625" style="17" customWidth="1"/>
    <col min="13073" max="13073" width="1.44140625" style="17" customWidth="1"/>
    <col min="13074" max="13074" width="3.109375" style="17" customWidth="1"/>
    <col min="13075" max="13075" width="4" style="17" customWidth="1"/>
    <col min="13076" max="13076" width="9.33203125" style="17" customWidth="1"/>
    <col min="13077" max="13077" width="4.6640625" style="17" customWidth="1"/>
    <col min="13078" max="13078" width="6.109375" style="17" customWidth="1"/>
    <col min="13079" max="13079" width="1" style="17" customWidth="1"/>
    <col min="13080" max="13081" width="3.109375" style="17" customWidth="1"/>
    <col min="13082" max="13082" width="4.6640625" style="17" customWidth="1"/>
    <col min="13083" max="13083" width="3.6640625" style="17" customWidth="1"/>
    <col min="13084" max="13084" width="5.44140625" style="17" customWidth="1"/>
    <col min="13085" max="13085" width="7.44140625" style="17" customWidth="1"/>
    <col min="13086" max="13089" width="4.6640625" style="17" customWidth="1"/>
    <col min="13090" max="13090" width="7.33203125" style="17" customWidth="1"/>
    <col min="13091" max="13091" width="5.109375" style="17" customWidth="1"/>
    <col min="13092" max="13092" width="4.6640625" style="17" customWidth="1"/>
    <col min="13093" max="13093" width="3.6640625" style="17" customWidth="1"/>
    <col min="13094" max="13094" width="4.109375" style="17" customWidth="1"/>
    <col min="13095" max="13095" width="3" style="17" customWidth="1"/>
    <col min="13096" max="13096" width="4.6640625" style="17" customWidth="1"/>
    <col min="13097" max="13097" width="1.77734375" style="17" customWidth="1"/>
    <col min="13098" max="13098" width="7.6640625" style="17" customWidth="1"/>
    <col min="13099" max="13099" width="8.44140625" style="17" customWidth="1"/>
    <col min="13100" max="13100" width="2.44140625" style="17" bestFit="1" customWidth="1"/>
    <col min="13101" max="13312" width="4.6640625" style="17"/>
    <col min="13313" max="13313" width="1" style="17" customWidth="1"/>
    <col min="13314" max="13315" width="3.44140625" style="17" customWidth="1"/>
    <col min="13316" max="13317" width="4.44140625" style="17" customWidth="1"/>
    <col min="13318" max="13318" width="7" style="17" customWidth="1"/>
    <col min="13319" max="13323" width="4.44140625" style="17" customWidth="1"/>
    <col min="13324" max="13324" width="4.6640625" style="17" customWidth="1"/>
    <col min="13325" max="13325" width="7" style="17" customWidth="1"/>
    <col min="13326" max="13327" width="4.6640625" style="17" customWidth="1"/>
    <col min="13328" max="13328" width="3.44140625" style="17" customWidth="1"/>
    <col min="13329" max="13329" width="1.44140625" style="17" customWidth="1"/>
    <col min="13330" max="13330" width="3.109375" style="17" customWidth="1"/>
    <col min="13331" max="13331" width="4" style="17" customWidth="1"/>
    <col min="13332" max="13332" width="9.33203125" style="17" customWidth="1"/>
    <col min="13333" max="13333" width="4.6640625" style="17" customWidth="1"/>
    <col min="13334" max="13334" width="6.109375" style="17" customWidth="1"/>
    <col min="13335" max="13335" width="1" style="17" customWidth="1"/>
    <col min="13336" max="13337" width="3.109375" style="17" customWidth="1"/>
    <col min="13338" max="13338" width="4.6640625" style="17" customWidth="1"/>
    <col min="13339" max="13339" width="3.6640625" style="17" customWidth="1"/>
    <col min="13340" max="13340" width="5.44140625" style="17" customWidth="1"/>
    <col min="13341" max="13341" width="7.44140625" style="17" customWidth="1"/>
    <col min="13342" max="13345" width="4.6640625" style="17" customWidth="1"/>
    <col min="13346" max="13346" width="7.33203125" style="17" customWidth="1"/>
    <col min="13347" max="13347" width="5.109375" style="17" customWidth="1"/>
    <col min="13348" max="13348" width="4.6640625" style="17" customWidth="1"/>
    <col min="13349" max="13349" width="3.6640625" style="17" customWidth="1"/>
    <col min="13350" max="13350" width="4.109375" style="17" customWidth="1"/>
    <col min="13351" max="13351" width="3" style="17" customWidth="1"/>
    <col min="13352" max="13352" width="4.6640625" style="17" customWidth="1"/>
    <col min="13353" max="13353" width="1.77734375" style="17" customWidth="1"/>
    <col min="13354" max="13354" width="7.6640625" style="17" customWidth="1"/>
    <col min="13355" max="13355" width="8.44140625" style="17" customWidth="1"/>
    <col min="13356" max="13356" width="2.44140625" style="17" bestFit="1" customWidth="1"/>
    <col min="13357" max="13568" width="4.6640625" style="17"/>
    <col min="13569" max="13569" width="1" style="17" customWidth="1"/>
    <col min="13570" max="13571" width="3.44140625" style="17" customWidth="1"/>
    <col min="13572" max="13573" width="4.44140625" style="17" customWidth="1"/>
    <col min="13574" max="13574" width="7" style="17" customWidth="1"/>
    <col min="13575" max="13579" width="4.44140625" style="17" customWidth="1"/>
    <col min="13580" max="13580" width="4.6640625" style="17" customWidth="1"/>
    <col min="13581" max="13581" width="7" style="17" customWidth="1"/>
    <col min="13582" max="13583" width="4.6640625" style="17" customWidth="1"/>
    <col min="13584" max="13584" width="3.44140625" style="17" customWidth="1"/>
    <col min="13585" max="13585" width="1.44140625" style="17" customWidth="1"/>
    <col min="13586" max="13586" width="3.109375" style="17" customWidth="1"/>
    <col min="13587" max="13587" width="4" style="17" customWidth="1"/>
    <col min="13588" max="13588" width="9.33203125" style="17" customWidth="1"/>
    <col min="13589" max="13589" width="4.6640625" style="17" customWidth="1"/>
    <col min="13590" max="13590" width="6.109375" style="17" customWidth="1"/>
    <col min="13591" max="13591" width="1" style="17" customWidth="1"/>
    <col min="13592" max="13593" width="3.109375" style="17" customWidth="1"/>
    <col min="13594" max="13594" width="4.6640625" style="17" customWidth="1"/>
    <col min="13595" max="13595" width="3.6640625" style="17" customWidth="1"/>
    <col min="13596" max="13596" width="5.44140625" style="17" customWidth="1"/>
    <col min="13597" max="13597" width="7.44140625" style="17" customWidth="1"/>
    <col min="13598" max="13601" width="4.6640625" style="17" customWidth="1"/>
    <col min="13602" max="13602" width="7.33203125" style="17" customWidth="1"/>
    <col min="13603" max="13603" width="5.109375" style="17" customWidth="1"/>
    <col min="13604" max="13604" width="4.6640625" style="17" customWidth="1"/>
    <col min="13605" max="13605" width="3.6640625" style="17" customWidth="1"/>
    <col min="13606" max="13606" width="4.109375" style="17" customWidth="1"/>
    <col min="13607" max="13607" width="3" style="17" customWidth="1"/>
    <col min="13608" max="13608" width="4.6640625" style="17" customWidth="1"/>
    <col min="13609" max="13609" width="1.77734375" style="17" customWidth="1"/>
    <col min="13610" max="13610" width="7.6640625" style="17" customWidth="1"/>
    <col min="13611" max="13611" width="8.44140625" style="17" customWidth="1"/>
    <col min="13612" max="13612" width="2.44140625" style="17" bestFit="1" customWidth="1"/>
    <col min="13613" max="13824" width="4.6640625" style="17"/>
    <col min="13825" max="13825" width="1" style="17" customWidth="1"/>
    <col min="13826" max="13827" width="3.44140625" style="17" customWidth="1"/>
    <col min="13828" max="13829" width="4.44140625" style="17" customWidth="1"/>
    <col min="13830" max="13830" width="7" style="17" customWidth="1"/>
    <col min="13831" max="13835" width="4.44140625" style="17" customWidth="1"/>
    <col min="13836" max="13836" width="4.6640625" style="17" customWidth="1"/>
    <col min="13837" max="13837" width="7" style="17" customWidth="1"/>
    <col min="13838" max="13839" width="4.6640625" style="17" customWidth="1"/>
    <col min="13840" max="13840" width="3.44140625" style="17" customWidth="1"/>
    <col min="13841" max="13841" width="1.44140625" style="17" customWidth="1"/>
    <col min="13842" max="13842" width="3.109375" style="17" customWidth="1"/>
    <col min="13843" max="13843" width="4" style="17" customWidth="1"/>
    <col min="13844" max="13844" width="9.33203125" style="17" customWidth="1"/>
    <col min="13845" max="13845" width="4.6640625" style="17" customWidth="1"/>
    <col min="13846" max="13846" width="6.109375" style="17" customWidth="1"/>
    <col min="13847" max="13847" width="1" style="17" customWidth="1"/>
    <col min="13848" max="13849" width="3.109375" style="17" customWidth="1"/>
    <col min="13850" max="13850" width="4.6640625" style="17" customWidth="1"/>
    <col min="13851" max="13851" width="3.6640625" style="17" customWidth="1"/>
    <col min="13852" max="13852" width="5.44140625" style="17" customWidth="1"/>
    <col min="13853" max="13853" width="7.44140625" style="17" customWidth="1"/>
    <col min="13854" max="13857" width="4.6640625" style="17" customWidth="1"/>
    <col min="13858" max="13858" width="7.33203125" style="17" customWidth="1"/>
    <col min="13859" max="13859" width="5.109375" style="17" customWidth="1"/>
    <col min="13860" max="13860" width="4.6640625" style="17" customWidth="1"/>
    <col min="13861" max="13861" width="3.6640625" style="17" customWidth="1"/>
    <col min="13862" max="13862" width="4.109375" style="17" customWidth="1"/>
    <col min="13863" max="13863" width="3" style="17" customWidth="1"/>
    <col min="13864" max="13864" width="4.6640625" style="17" customWidth="1"/>
    <col min="13865" max="13865" width="1.77734375" style="17" customWidth="1"/>
    <col min="13866" max="13866" width="7.6640625" style="17" customWidth="1"/>
    <col min="13867" max="13867" width="8.44140625" style="17" customWidth="1"/>
    <col min="13868" max="13868" width="2.44140625" style="17" bestFit="1" customWidth="1"/>
    <col min="13869" max="14080" width="4.6640625" style="17"/>
    <col min="14081" max="14081" width="1" style="17" customWidth="1"/>
    <col min="14082" max="14083" width="3.44140625" style="17" customWidth="1"/>
    <col min="14084" max="14085" width="4.44140625" style="17" customWidth="1"/>
    <col min="14086" max="14086" width="7" style="17" customWidth="1"/>
    <col min="14087" max="14091" width="4.44140625" style="17" customWidth="1"/>
    <col min="14092" max="14092" width="4.6640625" style="17" customWidth="1"/>
    <col min="14093" max="14093" width="7" style="17" customWidth="1"/>
    <col min="14094" max="14095" width="4.6640625" style="17" customWidth="1"/>
    <col min="14096" max="14096" width="3.44140625" style="17" customWidth="1"/>
    <col min="14097" max="14097" width="1.44140625" style="17" customWidth="1"/>
    <col min="14098" max="14098" width="3.109375" style="17" customWidth="1"/>
    <col min="14099" max="14099" width="4" style="17" customWidth="1"/>
    <col min="14100" max="14100" width="9.33203125" style="17" customWidth="1"/>
    <col min="14101" max="14101" width="4.6640625" style="17" customWidth="1"/>
    <col min="14102" max="14102" width="6.109375" style="17" customWidth="1"/>
    <col min="14103" max="14103" width="1" style="17" customWidth="1"/>
    <col min="14104" max="14105" width="3.109375" style="17" customWidth="1"/>
    <col min="14106" max="14106" width="4.6640625" style="17" customWidth="1"/>
    <col min="14107" max="14107" width="3.6640625" style="17" customWidth="1"/>
    <col min="14108" max="14108" width="5.44140625" style="17" customWidth="1"/>
    <col min="14109" max="14109" width="7.44140625" style="17" customWidth="1"/>
    <col min="14110" max="14113" width="4.6640625" style="17" customWidth="1"/>
    <col min="14114" max="14114" width="7.33203125" style="17" customWidth="1"/>
    <col min="14115" max="14115" width="5.109375" style="17" customWidth="1"/>
    <col min="14116" max="14116" width="4.6640625" style="17" customWidth="1"/>
    <col min="14117" max="14117" width="3.6640625" style="17" customWidth="1"/>
    <col min="14118" max="14118" width="4.109375" style="17" customWidth="1"/>
    <col min="14119" max="14119" width="3" style="17" customWidth="1"/>
    <col min="14120" max="14120" width="4.6640625" style="17" customWidth="1"/>
    <col min="14121" max="14121" width="1.77734375" style="17" customWidth="1"/>
    <col min="14122" max="14122" width="7.6640625" style="17" customWidth="1"/>
    <col min="14123" max="14123" width="8.44140625" style="17" customWidth="1"/>
    <col min="14124" max="14124" width="2.44140625" style="17" bestFit="1" customWidth="1"/>
    <col min="14125" max="14336" width="4.6640625" style="17"/>
    <col min="14337" max="14337" width="1" style="17" customWidth="1"/>
    <col min="14338" max="14339" width="3.44140625" style="17" customWidth="1"/>
    <col min="14340" max="14341" width="4.44140625" style="17" customWidth="1"/>
    <col min="14342" max="14342" width="7" style="17" customWidth="1"/>
    <col min="14343" max="14347" width="4.44140625" style="17" customWidth="1"/>
    <col min="14348" max="14348" width="4.6640625" style="17" customWidth="1"/>
    <col min="14349" max="14349" width="7" style="17" customWidth="1"/>
    <col min="14350" max="14351" width="4.6640625" style="17" customWidth="1"/>
    <col min="14352" max="14352" width="3.44140625" style="17" customWidth="1"/>
    <col min="14353" max="14353" width="1.44140625" style="17" customWidth="1"/>
    <col min="14354" max="14354" width="3.109375" style="17" customWidth="1"/>
    <col min="14355" max="14355" width="4" style="17" customWidth="1"/>
    <col min="14356" max="14356" width="9.33203125" style="17" customWidth="1"/>
    <col min="14357" max="14357" width="4.6640625" style="17" customWidth="1"/>
    <col min="14358" max="14358" width="6.109375" style="17" customWidth="1"/>
    <col min="14359" max="14359" width="1" style="17" customWidth="1"/>
    <col min="14360" max="14361" width="3.109375" style="17" customWidth="1"/>
    <col min="14362" max="14362" width="4.6640625" style="17" customWidth="1"/>
    <col min="14363" max="14363" width="3.6640625" style="17" customWidth="1"/>
    <col min="14364" max="14364" width="5.44140625" style="17" customWidth="1"/>
    <col min="14365" max="14365" width="7.44140625" style="17" customWidth="1"/>
    <col min="14366" max="14369" width="4.6640625" style="17" customWidth="1"/>
    <col min="14370" max="14370" width="7.33203125" style="17" customWidth="1"/>
    <col min="14371" max="14371" width="5.109375" style="17" customWidth="1"/>
    <col min="14372" max="14372" width="4.6640625" style="17" customWidth="1"/>
    <col min="14373" max="14373" width="3.6640625" style="17" customWidth="1"/>
    <col min="14374" max="14374" width="4.109375" style="17" customWidth="1"/>
    <col min="14375" max="14375" width="3" style="17" customWidth="1"/>
    <col min="14376" max="14376" width="4.6640625" style="17" customWidth="1"/>
    <col min="14377" max="14377" width="1.77734375" style="17" customWidth="1"/>
    <col min="14378" max="14378" width="7.6640625" style="17" customWidth="1"/>
    <col min="14379" max="14379" width="8.44140625" style="17" customWidth="1"/>
    <col min="14380" max="14380" width="2.44140625" style="17" bestFit="1" customWidth="1"/>
    <col min="14381" max="14592" width="4.6640625" style="17"/>
    <col min="14593" max="14593" width="1" style="17" customWidth="1"/>
    <col min="14594" max="14595" width="3.44140625" style="17" customWidth="1"/>
    <col min="14596" max="14597" width="4.44140625" style="17" customWidth="1"/>
    <col min="14598" max="14598" width="7" style="17" customWidth="1"/>
    <col min="14599" max="14603" width="4.44140625" style="17" customWidth="1"/>
    <col min="14604" max="14604" width="4.6640625" style="17" customWidth="1"/>
    <col min="14605" max="14605" width="7" style="17" customWidth="1"/>
    <col min="14606" max="14607" width="4.6640625" style="17" customWidth="1"/>
    <col min="14608" max="14608" width="3.44140625" style="17" customWidth="1"/>
    <col min="14609" max="14609" width="1.44140625" style="17" customWidth="1"/>
    <col min="14610" max="14610" width="3.109375" style="17" customWidth="1"/>
    <col min="14611" max="14611" width="4" style="17" customWidth="1"/>
    <col min="14612" max="14612" width="9.33203125" style="17" customWidth="1"/>
    <col min="14613" max="14613" width="4.6640625" style="17" customWidth="1"/>
    <col min="14614" max="14614" width="6.109375" style="17" customWidth="1"/>
    <col min="14615" max="14615" width="1" style="17" customWidth="1"/>
    <col min="14616" max="14617" width="3.109375" style="17" customWidth="1"/>
    <col min="14618" max="14618" width="4.6640625" style="17" customWidth="1"/>
    <col min="14619" max="14619" width="3.6640625" style="17" customWidth="1"/>
    <col min="14620" max="14620" width="5.44140625" style="17" customWidth="1"/>
    <col min="14621" max="14621" width="7.44140625" style="17" customWidth="1"/>
    <col min="14622" max="14625" width="4.6640625" style="17" customWidth="1"/>
    <col min="14626" max="14626" width="7.33203125" style="17" customWidth="1"/>
    <col min="14627" max="14627" width="5.109375" style="17" customWidth="1"/>
    <col min="14628" max="14628" width="4.6640625" style="17" customWidth="1"/>
    <col min="14629" max="14629" width="3.6640625" style="17" customWidth="1"/>
    <col min="14630" max="14630" width="4.109375" style="17" customWidth="1"/>
    <col min="14631" max="14631" width="3" style="17" customWidth="1"/>
    <col min="14632" max="14632" width="4.6640625" style="17" customWidth="1"/>
    <col min="14633" max="14633" width="1.77734375" style="17" customWidth="1"/>
    <col min="14634" max="14634" width="7.6640625" style="17" customWidth="1"/>
    <col min="14635" max="14635" width="8.44140625" style="17" customWidth="1"/>
    <col min="14636" max="14636" width="2.44140625" style="17" bestFit="1" customWidth="1"/>
    <col min="14637" max="14848" width="4.6640625" style="17"/>
    <col min="14849" max="14849" width="1" style="17" customWidth="1"/>
    <col min="14850" max="14851" width="3.44140625" style="17" customWidth="1"/>
    <col min="14852" max="14853" width="4.44140625" style="17" customWidth="1"/>
    <col min="14854" max="14854" width="7" style="17" customWidth="1"/>
    <col min="14855" max="14859" width="4.44140625" style="17" customWidth="1"/>
    <col min="14860" max="14860" width="4.6640625" style="17" customWidth="1"/>
    <col min="14861" max="14861" width="7" style="17" customWidth="1"/>
    <col min="14862" max="14863" width="4.6640625" style="17" customWidth="1"/>
    <col min="14864" max="14864" width="3.44140625" style="17" customWidth="1"/>
    <col min="14865" max="14865" width="1.44140625" style="17" customWidth="1"/>
    <col min="14866" max="14866" width="3.109375" style="17" customWidth="1"/>
    <col min="14867" max="14867" width="4" style="17" customWidth="1"/>
    <col min="14868" max="14868" width="9.33203125" style="17" customWidth="1"/>
    <col min="14869" max="14869" width="4.6640625" style="17" customWidth="1"/>
    <col min="14870" max="14870" width="6.109375" style="17" customWidth="1"/>
    <col min="14871" max="14871" width="1" style="17" customWidth="1"/>
    <col min="14872" max="14873" width="3.109375" style="17" customWidth="1"/>
    <col min="14874" max="14874" width="4.6640625" style="17" customWidth="1"/>
    <col min="14875" max="14875" width="3.6640625" style="17" customWidth="1"/>
    <col min="14876" max="14876" width="5.44140625" style="17" customWidth="1"/>
    <col min="14877" max="14877" width="7.44140625" style="17" customWidth="1"/>
    <col min="14878" max="14881" width="4.6640625" style="17" customWidth="1"/>
    <col min="14882" max="14882" width="7.33203125" style="17" customWidth="1"/>
    <col min="14883" max="14883" width="5.109375" style="17" customWidth="1"/>
    <col min="14884" max="14884" width="4.6640625" style="17" customWidth="1"/>
    <col min="14885" max="14885" width="3.6640625" style="17" customWidth="1"/>
    <col min="14886" max="14886" width="4.109375" style="17" customWidth="1"/>
    <col min="14887" max="14887" width="3" style="17" customWidth="1"/>
    <col min="14888" max="14888" width="4.6640625" style="17" customWidth="1"/>
    <col min="14889" max="14889" width="1.77734375" style="17" customWidth="1"/>
    <col min="14890" max="14890" width="7.6640625" style="17" customWidth="1"/>
    <col min="14891" max="14891" width="8.44140625" style="17" customWidth="1"/>
    <col min="14892" max="14892" width="2.44140625" style="17" bestFit="1" customWidth="1"/>
    <col min="14893" max="15104" width="4.6640625" style="17"/>
    <col min="15105" max="15105" width="1" style="17" customWidth="1"/>
    <col min="15106" max="15107" width="3.44140625" style="17" customWidth="1"/>
    <col min="15108" max="15109" width="4.44140625" style="17" customWidth="1"/>
    <col min="15110" max="15110" width="7" style="17" customWidth="1"/>
    <col min="15111" max="15115" width="4.44140625" style="17" customWidth="1"/>
    <col min="15116" max="15116" width="4.6640625" style="17" customWidth="1"/>
    <col min="15117" max="15117" width="7" style="17" customWidth="1"/>
    <col min="15118" max="15119" width="4.6640625" style="17" customWidth="1"/>
    <col min="15120" max="15120" width="3.44140625" style="17" customWidth="1"/>
    <col min="15121" max="15121" width="1.44140625" style="17" customWidth="1"/>
    <col min="15122" max="15122" width="3.109375" style="17" customWidth="1"/>
    <col min="15123" max="15123" width="4" style="17" customWidth="1"/>
    <col min="15124" max="15124" width="9.33203125" style="17" customWidth="1"/>
    <col min="15125" max="15125" width="4.6640625" style="17" customWidth="1"/>
    <col min="15126" max="15126" width="6.109375" style="17" customWidth="1"/>
    <col min="15127" max="15127" width="1" style="17" customWidth="1"/>
    <col min="15128" max="15129" width="3.109375" style="17" customWidth="1"/>
    <col min="15130" max="15130" width="4.6640625" style="17" customWidth="1"/>
    <col min="15131" max="15131" width="3.6640625" style="17" customWidth="1"/>
    <col min="15132" max="15132" width="5.44140625" style="17" customWidth="1"/>
    <col min="15133" max="15133" width="7.44140625" style="17" customWidth="1"/>
    <col min="15134" max="15137" width="4.6640625" style="17" customWidth="1"/>
    <col min="15138" max="15138" width="7.33203125" style="17" customWidth="1"/>
    <col min="15139" max="15139" width="5.109375" style="17" customWidth="1"/>
    <col min="15140" max="15140" width="4.6640625" style="17" customWidth="1"/>
    <col min="15141" max="15141" width="3.6640625" style="17" customWidth="1"/>
    <col min="15142" max="15142" width="4.109375" style="17" customWidth="1"/>
    <col min="15143" max="15143" width="3" style="17" customWidth="1"/>
    <col min="15144" max="15144" width="4.6640625" style="17" customWidth="1"/>
    <col min="15145" max="15145" width="1.77734375" style="17" customWidth="1"/>
    <col min="15146" max="15146" width="7.6640625" style="17" customWidth="1"/>
    <col min="15147" max="15147" width="8.44140625" style="17" customWidth="1"/>
    <col min="15148" max="15148" width="2.44140625" style="17" bestFit="1" customWidth="1"/>
    <col min="15149" max="15360" width="4.6640625" style="17"/>
    <col min="15361" max="15361" width="1" style="17" customWidth="1"/>
    <col min="15362" max="15363" width="3.44140625" style="17" customWidth="1"/>
    <col min="15364" max="15365" width="4.44140625" style="17" customWidth="1"/>
    <col min="15366" max="15366" width="7" style="17" customWidth="1"/>
    <col min="15367" max="15371" width="4.44140625" style="17" customWidth="1"/>
    <col min="15372" max="15372" width="4.6640625" style="17" customWidth="1"/>
    <col min="15373" max="15373" width="7" style="17" customWidth="1"/>
    <col min="15374" max="15375" width="4.6640625" style="17" customWidth="1"/>
    <col min="15376" max="15376" width="3.44140625" style="17" customWidth="1"/>
    <col min="15377" max="15377" width="1.44140625" style="17" customWidth="1"/>
    <col min="15378" max="15378" width="3.109375" style="17" customWidth="1"/>
    <col min="15379" max="15379" width="4" style="17" customWidth="1"/>
    <col min="15380" max="15380" width="9.33203125" style="17" customWidth="1"/>
    <col min="15381" max="15381" width="4.6640625" style="17" customWidth="1"/>
    <col min="15382" max="15382" width="6.109375" style="17" customWidth="1"/>
    <col min="15383" max="15383" width="1" style="17" customWidth="1"/>
    <col min="15384" max="15385" width="3.109375" style="17" customWidth="1"/>
    <col min="15386" max="15386" width="4.6640625" style="17" customWidth="1"/>
    <col min="15387" max="15387" width="3.6640625" style="17" customWidth="1"/>
    <col min="15388" max="15388" width="5.44140625" style="17" customWidth="1"/>
    <col min="15389" max="15389" width="7.44140625" style="17" customWidth="1"/>
    <col min="15390" max="15393" width="4.6640625" style="17" customWidth="1"/>
    <col min="15394" max="15394" width="7.33203125" style="17" customWidth="1"/>
    <col min="15395" max="15395" width="5.109375" style="17" customWidth="1"/>
    <col min="15396" max="15396" width="4.6640625" style="17" customWidth="1"/>
    <col min="15397" max="15397" width="3.6640625" style="17" customWidth="1"/>
    <col min="15398" max="15398" width="4.109375" style="17" customWidth="1"/>
    <col min="15399" max="15399" width="3" style="17" customWidth="1"/>
    <col min="15400" max="15400" width="4.6640625" style="17" customWidth="1"/>
    <col min="15401" max="15401" width="1.77734375" style="17" customWidth="1"/>
    <col min="15402" max="15402" width="7.6640625" style="17" customWidth="1"/>
    <col min="15403" max="15403" width="8.44140625" style="17" customWidth="1"/>
    <col min="15404" max="15404" width="2.44140625" style="17" bestFit="1" customWidth="1"/>
    <col min="15405" max="15616" width="4.6640625" style="17"/>
    <col min="15617" max="15617" width="1" style="17" customWidth="1"/>
    <col min="15618" max="15619" width="3.44140625" style="17" customWidth="1"/>
    <col min="15620" max="15621" width="4.44140625" style="17" customWidth="1"/>
    <col min="15622" max="15622" width="7" style="17" customWidth="1"/>
    <col min="15623" max="15627" width="4.44140625" style="17" customWidth="1"/>
    <col min="15628" max="15628" width="4.6640625" style="17" customWidth="1"/>
    <col min="15629" max="15629" width="7" style="17" customWidth="1"/>
    <col min="15630" max="15631" width="4.6640625" style="17" customWidth="1"/>
    <col min="15632" max="15632" width="3.44140625" style="17" customWidth="1"/>
    <col min="15633" max="15633" width="1.44140625" style="17" customWidth="1"/>
    <col min="15634" max="15634" width="3.109375" style="17" customWidth="1"/>
    <col min="15635" max="15635" width="4" style="17" customWidth="1"/>
    <col min="15636" max="15636" width="9.33203125" style="17" customWidth="1"/>
    <col min="15637" max="15637" width="4.6640625" style="17" customWidth="1"/>
    <col min="15638" max="15638" width="6.109375" style="17" customWidth="1"/>
    <col min="15639" max="15639" width="1" style="17" customWidth="1"/>
    <col min="15640" max="15641" width="3.109375" style="17" customWidth="1"/>
    <col min="15642" max="15642" width="4.6640625" style="17" customWidth="1"/>
    <col min="15643" max="15643" width="3.6640625" style="17" customWidth="1"/>
    <col min="15644" max="15644" width="5.44140625" style="17" customWidth="1"/>
    <col min="15645" max="15645" width="7.44140625" style="17" customWidth="1"/>
    <col min="15646" max="15649" width="4.6640625" style="17" customWidth="1"/>
    <col min="15650" max="15650" width="7.33203125" style="17" customWidth="1"/>
    <col min="15651" max="15651" width="5.109375" style="17" customWidth="1"/>
    <col min="15652" max="15652" width="4.6640625" style="17" customWidth="1"/>
    <col min="15653" max="15653" width="3.6640625" style="17" customWidth="1"/>
    <col min="15654" max="15654" width="4.109375" style="17" customWidth="1"/>
    <col min="15655" max="15655" width="3" style="17" customWidth="1"/>
    <col min="15656" max="15656" width="4.6640625" style="17" customWidth="1"/>
    <col min="15657" max="15657" width="1.77734375" style="17" customWidth="1"/>
    <col min="15658" max="15658" width="7.6640625" style="17" customWidth="1"/>
    <col min="15659" max="15659" width="8.44140625" style="17" customWidth="1"/>
    <col min="15660" max="15660" width="2.44140625" style="17" bestFit="1" customWidth="1"/>
    <col min="15661" max="15872" width="4.6640625" style="17"/>
    <col min="15873" max="15873" width="1" style="17" customWidth="1"/>
    <col min="15874" max="15875" width="3.44140625" style="17" customWidth="1"/>
    <col min="15876" max="15877" width="4.44140625" style="17" customWidth="1"/>
    <col min="15878" max="15878" width="7" style="17" customWidth="1"/>
    <col min="15879" max="15883" width="4.44140625" style="17" customWidth="1"/>
    <col min="15884" max="15884" width="4.6640625" style="17" customWidth="1"/>
    <col min="15885" max="15885" width="7" style="17" customWidth="1"/>
    <col min="15886" max="15887" width="4.6640625" style="17" customWidth="1"/>
    <col min="15888" max="15888" width="3.44140625" style="17" customWidth="1"/>
    <col min="15889" max="15889" width="1.44140625" style="17" customWidth="1"/>
    <col min="15890" max="15890" width="3.109375" style="17" customWidth="1"/>
    <col min="15891" max="15891" width="4" style="17" customWidth="1"/>
    <col min="15892" max="15892" width="9.33203125" style="17" customWidth="1"/>
    <col min="15893" max="15893" width="4.6640625" style="17" customWidth="1"/>
    <col min="15894" max="15894" width="6.109375" style="17" customWidth="1"/>
    <col min="15895" max="15895" width="1" style="17" customWidth="1"/>
    <col min="15896" max="15897" width="3.109375" style="17" customWidth="1"/>
    <col min="15898" max="15898" width="4.6640625" style="17" customWidth="1"/>
    <col min="15899" max="15899" width="3.6640625" style="17" customWidth="1"/>
    <col min="15900" max="15900" width="5.44140625" style="17" customWidth="1"/>
    <col min="15901" max="15901" width="7.44140625" style="17" customWidth="1"/>
    <col min="15902" max="15905" width="4.6640625" style="17" customWidth="1"/>
    <col min="15906" max="15906" width="7.33203125" style="17" customWidth="1"/>
    <col min="15907" max="15907" width="5.109375" style="17" customWidth="1"/>
    <col min="15908" max="15908" width="4.6640625" style="17" customWidth="1"/>
    <col min="15909" max="15909" width="3.6640625" style="17" customWidth="1"/>
    <col min="15910" max="15910" width="4.109375" style="17" customWidth="1"/>
    <col min="15911" max="15911" width="3" style="17" customWidth="1"/>
    <col min="15912" max="15912" width="4.6640625" style="17" customWidth="1"/>
    <col min="15913" max="15913" width="1.77734375" style="17" customWidth="1"/>
    <col min="15914" max="15914" width="7.6640625" style="17" customWidth="1"/>
    <col min="15915" max="15915" width="8.44140625" style="17" customWidth="1"/>
    <col min="15916" max="15916" width="2.44140625" style="17" bestFit="1" customWidth="1"/>
    <col min="15917" max="16128" width="4.6640625" style="17"/>
    <col min="16129" max="16129" width="1" style="17" customWidth="1"/>
    <col min="16130" max="16131" width="3.44140625" style="17" customWidth="1"/>
    <col min="16132" max="16133" width="4.44140625" style="17" customWidth="1"/>
    <col min="16134" max="16134" width="7" style="17" customWidth="1"/>
    <col min="16135" max="16139" width="4.44140625" style="17" customWidth="1"/>
    <col min="16140" max="16140" width="4.6640625" style="17" customWidth="1"/>
    <col min="16141" max="16141" width="7" style="17" customWidth="1"/>
    <col min="16142" max="16143" width="4.6640625" style="17" customWidth="1"/>
    <col min="16144" max="16144" width="3.44140625" style="17" customWidth="1"/>
    <col min="16145" max="16145" width="1.44140625" style="17" customWidth="1"/>
    <col min="16146" max="16146" width="3.109375" style="17" customWidth="1"/>
    <col min="16147" max="16147" width="4" style="17" customWidth="1"/>
    <col min="16148" max="16148" width="9.33203125" style="17" customWidth="1"/>
    <col min="16149" max="16149" width="4.6640625" style="17" customWidth="1"/>
    <col min="16150" max="16150" width="6.109375" style="17" customWidth="1"/>
    <col min="16151" max="16151" width="1" style="17" customWidth="1"/>
    <col min="16152" max="16153" width="3.109375" style="17" customWidth="1"/>
    <col min="16154" max="16154" width="4.6640625" style="17" customWidth="1"/>
    <col min="16155" max="16155" width="3.6640625" style="17" customWidth="1"/>
    <col min="16156" max="16156" width="5.44140625" style="17" customWidth="1"/>
    <col min="16157" max="16157" width="7.44140625" style="17" customWidth="1"/>
    <col min="16158" max="16161" width="4.6640625" style="17" customWidth="1"/>
    <col min="16162" max="16162" width="7.33203125" style="17" customWidth="1"/>
    <col min="16163" max="16163" width="5.109375" style="17" customWidth="1"/>
    <col min="16164" max="16164" width="4.6640625" style="17" customWidth="1"/>
    <col min="16165" max="16165" width="3.6640625" style="17" customWidth="1"/>
    <col min="16166" max="16166" width="4.109375" style="17" customWidth="1"/>
    <col min="16167" max="16167" width="3" style="17" customWidth="1"/>
    <col min="16168" max="16168" width="4.6640625" style="17" customWidth="1"/>
    <col min="16169" max="16169" width="1.77734375" style="17" customWidth="1"/>
    <col min="16170" max="16170" width="7.6640625" style="17" customWidth="1"/>
    <col min="16171" max="16171" width="8.44140625" style="17" customWidth="1"/>
    <col min="16172" max="16172" width="2.44140625" style="17" bestFit="1" customWidth="1"/>
    <col min="16173" max="16384" width="4.6640625" style="17"/>
  </cols>
  <sheetData>
    <row r="1" spans="1:45" ht="14.25" customHeigh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6"/>
      <c r="AI1" s="15"/>
      <c r="AJ1" s="15"/>
      <c r="AK1" s="15"/>
      <c r="AL1" s="15"/>
      <c r="AM1" s="15"/>
      <c r="AN1" s="15"/>
      <c r="AO1" s="15"/>
      <c r="AP1" s="15"/>
      <c r="AQ1" s="15"/>
      <c r="AR1" s="15"/>
      <c r="AS1" s="15"/>
    </row>
    <row r="2" spans="1:45" ht="21"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I2" s="15"/>
      <c r="AJ2" s="15"/>
      <c r="AK2" s="15"/>
      <c r="AL2" s="15"/>
      <c r="AM2" s="15"/>
      <c r="AN2" s="15"/>
      <c r="AO2" s="15"/>
      <c r="AP2" s="15"/>
      <c r="AQ2" s="15"/>
      <c r="AR2" s="15"/>
      <c r="AS2" s="15"/>
    </row>
    <row r="3" spans="1:45" ht="14.25" customHeight="1" x14ac:dyDescent="0.2">
      <c r="A3" s="15"/>
      <c r="B3" s="15"/>
      <c r="C3" s="15"/>
      <c r="D3" s="15"/>
      <c r="E3" s="15"/>
      <c r="F3" s="15"/>
      <c r="G3" s="15"/>
      <c r="H3" s="15"/>
      <c r="I3" s="15"/>
      <c r="J3" s="15"/>
      <c r="K3" s="15"/>
      <c r="L3" s="15"/>
      <c r="M3" s="15"/>
      <c r="N3" s="397"/>
      <c r="O3" s="397"/>
      <c r="P3" s="397"/>
      <c r="Q3" s="397"/>
      <c r="R3" s="397"/>
      <c r="S3" s="397"/>
      <c r="T3" s="397"/>
      <c r="U3" s="397"/>
      <c r="V3" s="397"/>
      <c r="W3" s="397"/>
      <c r="X3" s="397"/>
      <c r="Y3" s="397"/>
      <c r="Z3" s="397"/>
      <c r="AA3" s="15"/>
      <c r="AB3" s="15"/>
      <c r="AC3" s="15"/>
      <c r="AD3" s="15"/>
      <c r="AE3" s="15"/>
      <c r="AF3" s="15"/>
      <c r="AG3" s="15"/>
      <c r="AH3" s="16"/>
      <c r="AI3" s="15"/>
      <c r="AJ3" s="15"/>
      <c r="AK3" s="15"/>
      <c r="AL3" s="15"/>
      <c r="AM3" s="15"/>
      <c r="AN3" s="15"/>
      <c r="AO3" s="15"/>
      <c r="AP3" s="15"/>
      <c r="AQ3" s="15"/>
      <c r="AR3" s="15"/>
      <c r="AS3" s="15"/>
    </row>
    <row r="4" spans="1:45" ht="18.7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c r="AI4" s="15"/>
      <c r="AJ4" s="15"/>
      <c r="AK4" s="15"/>
      <c r="AL4" s="15"/>
      <c r="AM4" s="15"/>
      <c r="AN4" s="15"/>
      <c r="AO4" s="15"/>
      <c r="AP4" s="15"/>
      <c r="AQ4" s="15"/>
      <c r="AR4" s="15"/>
      <c r="AS4" s="15"/>
    </row>
    <row r="5" spans="1:45" ht="3.75" customHeight="1" x14ac:dyDescent="0.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6"/>
      <c r="AI5" s="15"/>
      <c r="AJ5" s="15"/>
      <c r="AK5" s="15"/>
      <c r="AL5" s="15"/>
      <c r="AM5" s="15"/>
      <c r="AN5" s="15"/>
      <c r="AO5" s="15"/>
      <c r="AP5" s="15"/>
      <c r="AQ5" s="15"/>
      <c r="AR5" s="15"/>
      <c r="AS5" s="15"/>
    </row>
    <row r="6" spans="1:45" ht="31.5" customHeight="1" x14ac:dyDescent="0.2">
      <c r="A6" s="15"/>
      <c r="B6" s="158"/>
      <c r="C6" s="159"/>
      <c r="D6" s="159"/>
      <c r="E6" s="159"/>
      <c r="F6" s="159"/>
      <c r="G6" s="159"/>
      <c r="H6" s="159"/>
      <c r="I6" s="159"/>
      <c r="J6" s="398" t="s">
        <v>53</v>
      </c>
      <c r="K6" s="399"/>
      <c r="L6" s="399"/>
      <c r="M6" s="399"/>
      <c r="N6" s="399"/>
      <c r="O6" s="399"/>
      <c r="P6" s="399"/>
      <c r="Q6" s="399"/>
      <c r="R6" s="399"/>
      <c r="S6" s="399"/>
      <c r="T6" s="399"/>
      <c r="U6" s="399"/>
      <c r="V6" s="399"/>
      <c r="W6" s="399"/>
      <c r="X6" s="399"/>
      <c r="Y6" s="399"/>
      <c r="Z6" s="399"/>
      <c r="AA6" s="400"/>
      <c r="AB6" s="405" t="s">
        <v>43</v>
      </c>
      <c r="AC6" s="406"/>
      <c r="AD6" s="406"/>
      <c r="AE6" s="406"/>
      <c r="AF6" s="406"/>
      <c r="AG6" s="406"/>
      <c r="AH6" s="406"/>
      <c r="AI6" s="406"/>
      <c r="AJ6" s="407"/>
      <c r="AK6" s="411">
        <v>420</v>
      </c>
      <c r="AL6" s="412"/>
      <c r="AM6" s="412"/>
      <c r="AN6" s="412"/>
      <c r="AO6" s="412"/>
      <c r="AP6" s="412"/>
      <c r="AQ6" s="413"/>
      <c r="AR6" s="18"/>
      <c r="AS6" s="15"/>
    </row>
    <row r="7" spans="1:45" ht="32.25" customHeight="1" x14ac:dyDescent="0.2">
      <c r="A7" s="15"/>
      <c r="B7" s="174"/>
      <c r="C7" s="175"/>
      <c r="D7" s="175"/>
      <c r="E7" s="175"/>
      <c r="F7" s="175"/>
      <c r="G7" s="175"/>
      <c r="H7" s="175"/>
      <c r="I7" s="175"/>
      <c r="J7" s="401"/>
      <c r="K7" s="402"/>
      <c r="L7" s="402"/>
      <c r="M7" s="402"/>
      <c r="N7" s="402"/>
      <c r="O7" s="402"/>
      <c r="P7" s="402"/>
      <c r="Q7" s="402"/>
      <c r="R7" s="402"/>
      <c r="S7" s="402"/>
      <c r="T7" s="402"/>
      <c r="U7" s="402"/>
      <c r="V7" s="402"/>
      <c r="W7" s="402"/>
      <c r="X7" s="402"/>
      <c r="Y7" s="403"/>
      <c r="Z7" s="403"/>
      <c r="AA7" s="404"/>
      <c r="AB7" s="408"/>
      <c r="AC7" s="409"/>
      <c r="AD7" s="409"/>
      <c r="AE7" s="409"/>
      <c r="AF7" s="409"/>
      <c r="AG7" s="409"/>
      <c r="AH7" s="409"/>
      <c r="AI7" s="409"/>
      <c r="AJ7" s="410"/>
      <c r="AK7" s="414"/>
      <c r="AL7" s="415"/>
      <c r="AM7" s="415"/>
      <c r="AN7" s="415"/>
      <c r="AO7" s="415"/>
      <c r="AP7" s="415"/>
      <c r="AQ7" s="416"/>
      <c r="AR7" s="18"/>
      <c r="AS7" s="15"/>
    </row>
    <row r="8" spans="1:45" ht="18.75" customHeight="1" x14ac:dyDescent="0.3">
      <c r="A8" s="15"/>
      <c r="B8" s="176"/>
      <c r="C8" s="430" t="s">
        <v>25</v>
      </c>
      <c r="D8" s="430"/>
      <c r="E8" s="431">
        <f>+MENU!D9</f>
        <v>2024</v>
      </c>
      <c r="F8" s="432"/>
      <c r="G8" s="177"/>
      <c r="H8" s="178"/>
      <c r="I8" s="178"/>
      <c r="J8" s="178"/>
      <c r="K8" s="178"/>
      <c r="L8" s="178"/>
      <c r="M8" s="178"/>
      <c r="N8" s="178"/>
      <c r="O8" s="178"/>
      <c r="P8" s="178"/>
      <c r="Q8" s="178"/>
      <c r="R8" s="178"/>
      <c r="S8" s="178"/>
      <c r="T8" s="178"/>
      <c r="U8" s="178"/>
      <c r="V8" s="178"/>
      <c r="W8" s="178"/>
      <c r="X8" s="179"/>
      <c r="Y8" s="160" t="s">
        <v>26</v>
      </c>
      <c r="Z8" s="161" t="s">
        <v>27</v>
      </c>
      <c r="AA8" s="161"/>
      <c r="AB8" s="161"/>
      <c r="AC8" s="161"/>
      <c r="AD8" s="161"/>
      <c r="AE8" s="161"/>
      <c r="AF8" s="161"/>
      <c r="AG8" s="161"/>
      <c r="AH8" s="161"/>
      <c r="AI8" s="161"/>
      <c r="AJ8" s="161"/>
      <c r="AK8" s="161"/>
      <c r="AL8" s="161"/>
      <c r="AM8" s="161"/>
      <c r="AN8" s="161"/>
      <c r="AO8" s="161"/>
      <c r="AP8" s="161"/>
      <c r="AQ8" s="162"/>
      <c r="AR8" s="19"/>
      <c r="AS8" s="15"/>
    </row>
    <row r="9" spans="1:45" ht="22.5" customHeight="1" x14ac:dyDescent="0.25">
      <c r="A9" s="15"/>
      <c r="B9" s="163"/>
      <c r="C9" s="164"/>
      <c r="D9" s="164"/>
      <c r="E9" s="165"/>
      <c r="F9" s="166"/>
      <c r="G9" s="166"/>
      <c r="H9" s="166"/>
      <c r="I9" s="166"/>
      <c r="J9" s="166"/>
      <c r="K9" s="166"/>
      <c r="L9" s="166"/>
      <c r="M9" s="445"/>
      <c r="N9" s="445"/>
      <c r="O9" s="445"/>
      <c r="P9" s="445"/>
      <c r="Q9" s="445"/>
      <c r="R9" s="445"/>
      <c r="S9" s="445"/>
      <c r="T9" s="445"/>
      <c r="U9" s="445"/>
      <c r="V9" s="445"/>
      <c r="W9" s="164"/>
      <c r="X9" s="180"/>
      <c r="Y9" s="161"/>
      <c r="Z9" s="451" t="str">
        <f>+'Acciones y cuotas'!C6</f>
        <v/>
      </c>
      <c r="AA9" s="451"/>
      <c r="AB9" s="451"/>
      <c r="AC9" s="451"/>
      <c r="AD9" s="451"/>
      <c r="AE9" s="451"/>
      <c r="AF9" s="451"/>
      <c r="AG9" s="451"/>
      <c r="AH9" s="451"/>
      <c r="AI9" s="451"/>
      <c r="AJ9" s="451"/>
      <c r="AK9" s="451"/>
      <c r="AL9" s="451"/>
      <c r="AM9" s="451"/>
      <c r="AN9" s="451"/>
      <c r="AO9" s="451"/>
      <c r="AP9" s="451"/>
      <c r="AQ9" s="162"/>
      <c r="AR9" s="19"/>
      <c r="AS9" s="15"/>
    </row>
    <row r="10" spans="1:45" ht="16.5" customHeight="1" x14ac:dyDescent="0.25">
      <c r="A10" s="15"/>
      <c r="B10" s="163"/>
      <c r="C10" s="164"/>
      <c r="D10" s="164"/>
      <c r="E10" s="165"/>
      <c r="F10" s="433"/>
      <c r="G10" s="433"/>
      <c r="H10" s="433"/>
      <c r="I10" s="433"/>
      <c r="J10" s="433"/>
      <c r="K10" s="433"/>
      <c r="L10" s="433"/>
      <c r="M10" s="433"/>
      <c r="N10" s="433"/>
      <c r="O10" s="433"/>
      <c r="P10" s="433"/>
      <c r="Q10" s="433"/>
      <c r="R10" s="433"/>
      <c r="S10" s="433"/>
      <c r="T10" s="433"/>
      <c r="U10" s="433"/>
      <c r="V10" s="433"/>
      <c r="W10" s="164"/>
      <c r="X10" s="180"/>
      <c r="Y10" s="161"/>
      <c r="Z10" s="451"/>
      <c r="AA10" s="451"/>
      <c r="AB10" s="451"/>
      <c r="AC10" s="451"/>
      <c r="AD10" s="451"/>
      <c r="AE10" s="451"/>
      <c r="AF10" s="451"/>
      <c r="AG10" s="451"/>
      <c r="AH10" s="451"/>
      <c r="AI10" s="451"/>
      <c r="AJ10" s="451"/>
      <c r="AK10" s="451"/>
      <c r="AL10" s="451"/>
      <c r="AM10" s="451"/>
      <c r="AN10" s="451"/>
      <c r="AO10" s="451"/>
      <c r="AP10" s="451"/>
      <c r="AQ10" s="162"/>
      <c r="AR10" s="19"/>
      <c r="AS10" s="15"/>
    </row>
    <row r="11" spans="1:45" ht="1.5" customHeight="1" x14ac:dyDescent="0.25">
      <c r="A11" s="15"/>
      <c r="B11" s="163"/>
      <c r="C11" s="164"/>
      <c r="D11" s="164"/>
      <c r="E11" s="165"/>
      <c r="F11" s="167"/>
      <c r="G11" s="167"/>
      <c r="H11" s="167"/>
      <c r="I11" s="168"/>
      <c r="J11" s="168"/>
      <c r="K11" s="168"/>
      <c r="L11" s="168"/>
      <c r="M11" s="168"/>
      <c r="N11" s="168"/>
      <c r="O11" s="168"/>
      <c r="P11" s="168"/>
      <c r="Q11" s="168"/>
      <c r="R11" s="168"/>
      <c r="S11" s="168"/>
      <c r="T11" s="168"/>
      <c r="U11" s="168"/>
      <c r="V11" s="168"/>
      <c r="W11" s="164"/>
      <c r="X11" s="180"/>
      <c r="Y11" s="161"/>
      <c r="Z11" s="161"/>
      <c r="AA11" s="161"/>
      <c r="AB11" s="161"/>
      <c r="AC11" s="161"/>
      <c r="AD11" s="161"/>
      <c r="AE11" s="161"/>
      <c r="AF11" s="161"/>
      <c r="AG11" s="161"/>
      <c r="AH11" s="161"/>
      <c r="AI11" s="161"/>
      <c r="AJ11" s="161"/>
      <c r="AK11" s="161"/>
      <c r="AL11" s="161"/>
      <c r="AM11" s="161"/>
      <c r="AN11" s="161"/>
      <c r="AO11" s="161"/>
      <c r="AP11" s="161"/>
      <c r="AQ11" s="162"/>
      <c r="AR11" s="19"/>
      <c r="AS11" s="15"/>
    </row>
    <row r="12" spans="1:45" ht="6.75" customHeight="1" x14ac:dyDescent="0.25">
      <c r="A12" s="15"/>
      <c r="B12" s="163"/>
      <c r="C12" s="164"/>
      <c r="D12" s="164"/>
      <c r="E12" s="15"/>
      <c r="F12" s="15"/>
      <c r="G12" s="15"/>
      <c r="H12" s="15"/>
      <c r="I12" s="15"/>
      <c r="J12" s="15"/>
      <c r="K12" s="15"/>
      <c r="L12" s="15"/>
      <c r="M12" s="15"/>
      <c r="N12" s="15"/>
      <c r="O12" s="15"/>
      <c r="P12" s="15"/>
      <c r="Q12" s="15"/>
      <c r="R12" s="15"/>
      <c r="S12" s="15"/>
      <c r="T12" s="15"/>
      <c r="U12" s="15"/>
      <c r="V12" s="169"/>
      <c r="W12" s="164"/>
      <c r="X12" s="180"/>
      <c r="Y12" s="161"/>
      <c r="Z12" s="161"/>
      <c r="AA12" s="161"/>
      <c r="AB12" s="161"/>
      <c r="AC12" s="161"/>
      <c r="AD12" s="161"/>
      <c r="AE12" s="161"/>
      <c r="AF12" s="161"/>
      <c r="AG12" s="161"/>
      <c r="AH12" s="161"/>
      <c r="AI12" s="161"/>
      <c r="AJ12" s="161"/>
      <c r="AK12" s="161"/>
      <c r="AL12" s="161"/>
      <c r="AM12" s="161"/>
      <c r="AN12" s="161"/>
      <c r="AO12" s="161"/>
      <c r="AP12" s="161"/>
      <c r="AQ12" s="162"/>
      <c r="AR12" s="19"/>
      <c r="AS12" s="15"/>
    </row>
    <row r="13" spans="1:45" ht="12" customHeight="1" x14ac:dyDescent="0.25">
      <c r="A13" s="15"/>
      <c r="B13" s="170"/>
      <c r="C13" s="171"/>
      <c r="D13" s="171"/>
      <c r="E13" s="171"/>
      <c r="F13" s="171"/>
      <c r="G13" s="171"/>
      <c r="H13" s="171"/>
      <c r="I13" s="171"/>
      <c r="J13" s="171"/>
      <c r="K13" s="171"/>
      <c r="L13" s="171"/>
      <c r="M13" s="171"/>
      <c r="N13" s="171"/>
      <c r="O13" s="171"/>
      <c r="P13" s="171"/>
      <c r="Q13" s="171"/>
      <c r="R13" s="171"/>
      <c r="S13" s="171"/>
      <c r="T13" s="171"/>
      <c r="U13" s="171"/>
      <c r="V13" s="171"/>
      <c r="W13" s="171"/>
      <c r="X13" s="181"/>
      <c r="Y13" s="172"/>
      <c r="Z13" s="172"/>
      <c r="AA13" s="172"/>
      <c r="AB13" s="172"/>
      <c r="AC13" s="172"/>
      <c r="AD13" s="172"/>
      <c r="AE13" s="172"/>
      <c r="AF13" s="172"/>
      <c r="AG13" s="172"/>
      <c r="AH13" s="172"/>
      <c r="AI13" s="172"/>
      <c r="AJ13" s="172"/>
      <c r="AK13" s="172"/>
      <c r="AL13" s="172"/>
      <c r="AM13" s="172"/>
      <c r="AN13" s="172"/>
      <c r="AO13" s="172"/>
      <c r="AP13" s="172"/>
      <c r="AQ13" s="173"/>
      <c r="AR13" s="19"/>
      <c r="AS13" s="15"/>
    </row>
    <row r="14" spans="1:45" ht="24" customHeight="1" x14ac:dyDescent="0.2">
      <c r="A14" s="15"/>
      <c r="B14" s="434" t="s">
        <v>28</v>
      </c>
      <c r="C14" s="435"/>
      <c r="D14" s="440" t="s">
        <v>29</v>
      </c>
      <c r="E14" s="418"/>
      <c r="F14" s="418"/>
      <c r="G14" s="418"/>
      <c r="H14" s="418"/>
      <c r="I14" s="418"/>
      <c r="J14" s="418"/>
      <c r="K14" s="418"/>
      <c r="L14" s="418"/>
      <c r="M14" s="152"/>
      <c r="N14" s="441" t="s">
        <v>30</v>
      </c>
      <c r="O14" s="442"/>
      <c r="P14" s="418" t="s">
        <v>31</v>
      </c>
      <c r="Q14" s="418"/>
      <c r="R14" s="418"/>
      <c r="S14" s="418"/>
      <c r="T14" s="418"/>
      <c r="U14" s="418"/>
      <c r="V14" s="418"/>
      <c r="W14" s="418"/>
      <c r="X14" s="418" t="s">
        <v>32</v>
      </c>
      <c r="Y14" s="418"/>
      <c r="Z14" s="418"/>
      <c r="AA14" s="418"/>
      <c r="AB14" s="418"/>
      <c r="AC14" s="418"/>
      <c r="AD14" s="418" t="s">
        <v>33</v>
      </c>
      <c r="AE14" s="418"/>
      <c r="AF14" s="418"/>
      <c r="AG14" s="418"/>
      <c r="AH14" s="418"/>
      <c r="AI14" s="418"/>
      <c r="AJ14" s="418" t="s">
        <v>34</v>
      </c>
      <c r="AK14" s="418"/>
      <c r="AL14" s="418"/>
      <c r="AM14" s="418"/>
      <c r="AN14" s="418"/>
      <c r="AO14" s="418"/>
      <c r="AP14" s="419"/>
      <c r="AQ14" s="420"/>
      <c r="AR14" s="15"/>
      <c r="AS14" s="15"/>
    </row>
    <row r="15" spans="1:45" ht="27" customHeight="1" x14ac:dyDescent="0.2">
      <c r="A15" s="15"/>
      <c r="B15" s="436"/>
      <c r="C15" s="437"/>
      <c r="D15" s="446">
        <f>+MENU!D14</f>
        <v>7700548</v>
      </c>
      <c r="E15" s="447"/>
      <c r="F15" s="447"/>
      <c r="G15" s="447"/>
      <c r="H15" s="447"/>
      <c r="I15" s="447"/>
      <c r="J15" s="447"/>
      <c r="K15" s="447"/>
      <c r="L15" s="447"/>
      <c r="M15" s="447"/>
      <c r="N15" s="153" t="s">
        <v>35</v>
      </c>
      <c r="O15" s="154">
        <f>IF(MENU!D15="","",MENU!D15)</f>
        <v>1</v>
      </c>
      <c r="P15" s="421" t="str">
        <f>+MENU!D18</f>
        <v>APELLIDO</v>
      </c>
      <c r="Q15" s="422"/>
      <c r="R15" s="422"/>
      <c r="S15" s="422"/>
      <c r="T15" s="422"/>
      <c r="U15" s="422"/>
      <c r="V15" s="422"/>
      <c r="W15" s="423"/>
      <c r="X15" s="421" t="str">
        <f>+MENU!D19</f>
        <v>APELLIDO2</v>
      </c>
      <c r="Y15" s="422"/>
      <c r="Z15" s="422"/>
      <c r="AA15" s="422"/>
      <c r="AB15" s="422"/>
      <c r="AC15" s="423"/>
      <c r="AD15" s="421" t="str">
        <f>+MENU!D16</f>
        <v>NOMBRE</v>
      </c>
      <c r="AE15" s="422"/>
      <c r="AF15" s="422"/>
      <c r="AG15" s="422"/>
      <c r="AH15" s="422"/>
      <c r="AI15" s="423"/>
      <c r="AJ15" s="424" t="str">
        <f>+MENU!D17</f>
        <v>NOMBRE2</v>
      </c>
      <c r="AK15" s="425"/>
      <c r="AL15" s="425"/>
      <c r="AM15" s="425"/>
      <c r="AN15" s="425"/>
      <c r="AO15" s="425"/>
      <c r="AP15" s="425"/>
      <c r="AQ15" s="426"/>
      <c r="AR15" s="15"/>
      <c r="AS15" s="15"/>
    </row>
    <row r="16" spans="1:45" s="22" customFormat="1" ht="24.75" customHeight="1" x14ac:dyDescent="0.2">
      <c r="A16" s="20"/>
      <c r="B16" s="436"/>
      <c r="C16" s="437"/>
      <c r="D16" s="443" t="s">
        <v>36</v>
      </c>
      <c r="E16" s="444"/>
      <c r="F16" s="444"/>
      <c r="G16" s="444"/>
      <c r="H16" s="444"/>
      <c r="I16" s="444"/>
      <c r="J16" s="155"/>
      <c r="K16" s="155"/>
      <c r="L16" s="155"/>
      <c r="M16" s="156"/>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427" t="s">
        <v>37</v>
      </c>
      <c r="AQ16" s="420"/>
      <c r="AR16" s="20"/>
      <c r="AS16" s="21"/>
    </row>
    <row r="17" spans="1:45" s="22" customFormat="1" ht="27.75" customHeight="1" x14ac:dyDescent="0.2">
      <c r="A17" s="20"/>
      <c r="B17" s="438"/>
      <c r="C17" s="439"/>
      <c r="D17" s="448">
        <f>+MENU!D13</f>
        <v>0</v>
      </c>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50"/>
      <c r="AP17" s="428">
        <f>+MENU!D23</f>
        <v>32</v>
      </c>
      <c r="AQ17" s="429"/>
      <c r="AR17" s="20"/>
      <c r="AS17" s="21"/>
    </row>
    <row r="18" spans="1:45" ht="23.25" customHeight="1" x14ac:dyDescent="0.2">
      <c r="A18" s="15"/>
      <c r="B18" s="377" t="s">
        <v>48</v>
      </c>
      <c r="C18" s="378"/>
      <c r="D18" s="378"/>
      <c r="E18" s="378"/>
      <c r="F18" s="378"/>
      <c r="G18" s="378"/>
      <c r="H18" s="378"/>
      <c r="I18" s="417"/>
      <c r="J18" s="417"/>
      <c r="K18" s="417"/>
      <c r="L18" s="417"/>
      <c r="M18" s="378" t="s">
        <v>49</v>
      </c>
      <c r="N18" s="378"/>
      <c r="O18" s="378"/>
      <c r="P18" s="378"/>
      <c r="Q18" s="378"/>
      <c r="R18" s="378"/>
      <c r="S18" s="378"/>
      <c r="T18" s="378"/>
      <c r="U18" s="417"/>
      <c r="V18" s="417"/>
      <c r="W18" s="417"/>
      <c r="X18" s="417"/>
      <c r="Y18" s="417"/>
      <c r="Z18" s="417"/>
      <c r="AA18" s="417"/>
      <c r="AB18" s="417"/>
      <c r="AC18" s="417"/>
      <c r="AD18" s="417"/>
      <c r="AE18" s="362"/>
      <c r="AF18" s="363"/>
      <c r="AG18" s="363"/>
      <c r="AH18" s="363"/>
      <c r="AI18" s="363"/>
      <c r="AJ18" s="363"/>
      <c r="AK18" s="363"/>
      <c r="AL18" s="363"/>
      <c r="AM18" s="363"/>
      <c r="AN18" s="363"/>
      <c r="AO18" s="363"/>
      <c r="AP18" s="363"/>
      <c r="AQ18" s="364"/>
      <c r="AR18" s="15"/>
      <c r="AS18" s="15"/>
    </row>
    <row r="19" spans="1:45" ht="23.25" customHeight="1" thickBot="1" x14ac:dyDescent="0.25">
      <c r="A19" s="15"/>
      <c r="B19" s="379" t="s">
        <v>59</v>
      </c>
      <c r="C19" s="293"/>
      <c r="D19" s="293"/>
      <c r="E19" s="293"/>
      <c r="F19" s="293"/>
      <c r="G19" s="293"/>
      <c r="H19" s="293"/>
      <c r="I19" s="293"/>
      <c r="J19" s="293"/>
      <c r="K19" s="293"/>
      <c r="L19" s="293"/>
      <c r="M19" s="293"/>
      <c r="N19" s="293"/>
      <c r="O19" s="293"/>
      <c r="P19" s="293"/>
      <c r="Q19" s="293"/>
      <c r="R19" s="293"/>
      <c r="S19" s="184" t="str">
        <f>IF(MENU!D20="x","X","")</f>
        <v/>
      </c>
      <c r="T19" s="293"/>
      <c r="U19" s="293"/>
      <c r="V19" s="293"/>
      <c r="W19" s="293"/>
      <c r="X19" s="293"/>
      <c r="Y19" s="293"/>
      <c r="Z19" s="293"/>
      <c r="AA19" s="293"/>
      <c r="AB19" s="293"/>
      <c r="AC19" s="293"/>
      <c r="AD19" s="293"/>
      <c r="AE19" s="293"/>
      <c r="AF19" s="293"/>
      <c r="AG19" s="293"/>
      <c r="AH19" s="293"/>
      <c r="AI19" s="293"/>
      <c r="AJ19" s="293"/>
      <c r="AK19" s="293"/>
      <c r="AL19" s="150"/>
      <c r="AM19" s="151"/>
      <c r="AN19" s="151"/>
      <c r="AO19" s="151"/>
      <c r="AP19" s="151"/>
      <c r="AQ19" s="185"/>
      <c r="AR19" s="15"/>
      <c r="AS19" s="15"/>
    </row>
    <row r="20" spans="1:45" ht="20.25" customHeight="1" x14ac:dyDescent="0.2">
      <c r="A20" s="15"/>
      <c r="B20" s="294" t="s">
        <v>55</v>
      </c>
      <c r="C20" s="295"/>
      <c r="D20" s="380" t="s">
        <v>117</v>
      </c>
      <c r="E20" s="370" t="s">
        <v>118</v>
      </c>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83"/>
      <c r="AJ20" s="186">
        <v>28</v>
      </c>
      <c r="AK20" s="365">
        <f>ROUND(+MENU!D29-Anexos!C13-Anexos!C14,-3)</f>
        <v>0</v>
      </c>
      <c r="AL20" s="366"/>
      <c r="AM20" s="366"/>
      <c r="AN20" s="366"/>
      <c r="AO20" s="366"/>
      <c r="AP20" s="366"/>
      <c r="AQ20" s="367"/>
      <c r="AR20" s="15"/>
      <c r="AS20" s="15"/>
    </row>
    <row r="21" spans="1:45" ht="20.25" customHeight="1" x14ac:dyDescent="0.2">
      <c r="A21" s="15"/>
      <c r="B21" s="296"/>
      <c r="C21" s="297"/>
      <c r="D21" s="381"/>
      <c r="E21" s="387" t="s">
        <v>121</v>
      </c>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8"/>
      <c r="AJ21" s="196">
        <v>29</v>
      </c>
      <c r="AK21" s="384">
        <f>ROUND(+Anexos!C14+Anexos!C13,-3)</f>
        <v>0</v>
      </c>
      <c r="AL21" s="385"/>
      <c r="AM21" s="385"/>
      <c r="AN21" s="385"/>
      <c r="AO21" s="385"/>
      <c r="AP21" s="385"/>
      <c r="AQ21" s="386"/>
      <c r="AR21" s="15"/>
      <c r="AS21" s="15"/>
    </row>
    <row r="22" spans="1:45" ht="19" customHeight="1" x14ac:dyDescent="0.2">
      <c r="A22" s="15"/>
      <c r="B22" s="296"/>
      <c r="C22" s="297"/>
      <c r="D22" s="381"/>
      <c r="E22" s="301" t="s">
        <v>54</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2"/>
      <c r="AJ22" s="187">
        <v>30</v>
      </c>
      <c r="AK22" s="305">
        <f>ROUND((MENU!D30),-3)</f>
        <v>0</v>
      </c>
      <c r="AL22" s="306"/>
      <c r="AM22" s="306"/>
      <c r="AN22" s="306"/>
      <c r="AO22" s="306"/>
      <c r="AP22" s="306"/>
      <c r="AQ22" s="307"/>
      <c r="AR22" s="15"/>
      <c r="AS22" s="15"/>
    </row>
    <row r="23" spans="1:45" ht="20" customHeight="1" thickBot="1" x14ac:dyDescent="0.25">
      <c r="A23" s="15"/>
      <c r="B23" s="296"/>
      <c r="C23" s="297"/>
      <c r="D23" s="382"/>
      <c r="E23" s="303" t="s">
        <v>126</v>
      </c>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4"/>
      <c r="AJ23" s="269">
        <v>31</v>
      </c>
      <c r="AK23" s="308">
        <f>IF((AK20+AK21-AK22)&lt;0,0,(AK20+AK21-AK22))</f>
        <v>0</v>
      </c>
      <c r="AL23" s="309"/>
      <c r="AM23" s="309"/>
      <c r="AN23" s="309"/>
      <c r="AO23" s="309"/>
      <c r="AP23" s="309"/>
      <c r="AQ23" s="310"/>
      <c r="AR23" s="15"/>
      <c r="AS23" s="15"/>
    </row>
    <row r="24" spans="1:45" ht="23" customHeight="1" x14ac:dyDescent="0.2">
      <c r="A24" s="15"/>
      <c r="B24" s="296"/>
      <c r="C24" s="298"/>
      <c r="D24" s="389" t="s">
        <v>157</v>
      </c>
      <c r="E24" s="390"/>
      <c r="F24" s="370" t="s">
        <v>159</v>
      </c>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1"/>
      <c r="AJ24" s="271">
        <v>32</v>
      </c>
      <c r="AK24" s="456">
        <f>ROUND('Acciones y cuotas'!Q111,-3)</f>
        <v>0</v>
      </c>
      <c r="AL24" s="457"/>
      <c r="AM24" s="457"/>
      <c r="AN24" s="457"/>
      <c r="AO24" s="457"/>
      <c r="AP24" s="457"/>
      <c r="AQ24" s="458"/>
      <c r="AR24" s="15"/>
      <c r="AS24" s="15"/>
    </row>
    <row r="25" spans="1:45" ht="23" customHeight="1" x14ac:dyDescent="0.2">
      <c r="A25" s="15"/>
      <c r="B25" s="296"/>
      <c r="C25" s="298"/>
      <c r="D25" s="391"/>
      <c r="E25" s="392"/>
      <c r="F25" s="372" t="s">
        <v>160</v>
      </c>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3"/>
      <c r="AJ25" s="258">
        <v>33</v>
      </c>
      <c r="AK25" s="459">
        <f>ROUND('Acciones y cuotas'!R111,-3)</f>
        <v>0</v>
      </c>
      <c r="AL25" s="460"/>
      <c r="AM25" s="460"/>
      <c r="AN25" s="460"/>
      <c r="AO25" s="460"/>
      <c r="AP25" s="460"/>
      <c r="AQ25" s="461"/>
      <c r="AR25" s="15"/>
    </row>
    <row r="26" spans="1:45" ht="23" customHeight="1" x14ac:dyDescent="0.2">
      <c r="A26" s="15"/>
      <c r="B26" s="296"/>
      <c r="C26" s="298"/>
      <c r="D26" s="391"/>
      <c r="E26" s="392"/>
      <c r="F26" s="325" t="s">
        <v>161</v>
      </c>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95"/>
      <c r="AJ26" s="272">
        <v>34</v>
      </c>
      <c r="AK26" s="396">
        <f>ROUND('Acciones y cuotas'!H218,-3)</f>
        <v>0</v>
      </c>
      <c r="AL26" s="306"/>
      <c r="AM26" s="306"/>
      <c r="AN26" s="306"/>
      <c r="AO26" s="306"/>
      <c r="AP26" s="306"/>
      <c r="AQ26" s="307"/>
      <c r="AR26" s="15"/>
    </row>
    <row r="27" spans="1:45" ht="23" customHeight="1" thickBot="1" x14ac:dyDescent="0.25">
      <c r="A27" s="15"/>
      <c r="B27" s="296"/>
      <c r="C27" s="298"/>
      <c r="D27" s="393"/>
      <c r="E27" s="394"/>
      <c r="F27" s="368" t="s">
        <v>162</v>
      </c>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9"/>
      <c r="AJ27" s="273">
        <v>35</v>
      </c>
      <c r="AK27" s="374">
        <f>+AK24+AK25+AK26</f>
        <v>0</v>
      </c>
      <c r="AL27" s="375"/>
      <c r="AM27" s="375"/>
      <c r="AN27" s="375"/>
      <c r="AO27" s="375"/>
      <c r="AP27" s="375"/>
      <c r="AQ27" s="376"/>
      <c r="AR27" s="15"/>
      <c r="AS27" s="234"/>
    </row>
    <row r="28" spans="1:45" ht="23" customHeight="1" thickBot="1" x14ac:dyDescent="0.25">
      <c r="A28" s="15"/>
      <c r="B28" s="296"/>
      <c r="C28" s="297"/>
      <c r="D28" s="319" t="s">
        <v>158</v>
      </c>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1"/>
      <c r="AJ28" s="270">
        <v>36</v>
      </c>
      <c r="AK28" s="335">
        <f>IF((AK20+AK27-AK22)&lt;0,0,(AK20+AK27-AK22))</f>
        <v>0</v>
      </c>
      <c r="AL28" s="336"/>
      <c r="AM28" s="336"/>
      <c r="AN28" s="336"/>
      <c r="AO28" s="336"/>
      <c r="AP28" s="336"/>
      <c r="AQ28" s="337"/>
      <c r="AR28" s="15"/>
      <c r="AS28" s="234"/>
    </row>
    <row r="29" spans="1:45" ht="20.25" customHeight="1" x14ac:dyDescent="0.2">
      <c r="A29" s="15"/>
      <c r="B29" s="296"/>
      <c r="C29" s="297"/>
      <c r="D29" s="358" t="s">
        <v>120</v>
      </c>
      <c r="E29" s="359"/>
      <c r="F29" s="311" t="s">
        <v>128</v>
      </c>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2"/>
      <c r="AJ29" s="259">
        <v>37</v>
      </c>
      <c r="AK29" s="322">
        <f>ROUND((MENU!D39),-3)</f>
        <v>0</v>
      </c>
      <c r="AL29" s="323"/>
      <c r="AM29" s="323"/>
      <c r="AN29" s="323"/>
      <c r="AO29" s="323"/>
      <c r="AP29" s="323"/>
      <c r="AQ29" s="324"/>
      <c r="AR29" s="15"/>
      <c r="AS29" s="15"/>
    </row>
    <row r="30" spans="1:45" ht="20.25" customHeight="1" x14ac:dyDescent="0.2">
      <c r="A30" s="15"/>
      <c r="B30" s="296"/>
      <c r="C30" s="297"/>
      <c r="D30" s="360"/>
      <c r="E30" s="361"/>
      <c r="F30" s="301" t="s">
        <v>127</v>
      </c>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2"/>
      <c r="AJ30" s="187">
        <v>38</v>
      </c>
      <c r="AK30" s="305">
        <f>ROUND(Anexos!C436,-3)</f>
        <v>0</v>
      </c>
      <c r="AL30" s="306"/>
      <c r="AM30" s="306"/>
      <c r="AN30" s="306"/>
      <c r="AO30" s="306"/>
      <c r="AP30" s="306"/>
      <c r="AQ30" s="307"/>
      <c r="AR30" s="15"/>
      <c r="AS30" s="15"/>
    </row>
    <row r="31" spans="1:45" ht="14.5" customHeight="1" x14ac:dyDescent="0.2">
      <c r="A31" s="15"/>
      <c r="B31" s="296"/>
      <c r="C31" s="297"/>
      <c r="D31" s="360"/>
      <c r="E31" s="361"/>
      <c r="F31" s="344" t="s">
        <v>119</v>
      </c>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5"/>
      <c r="AJ31" s="260">
        <v>39</v>
      </c>
      <c r="AK31" s="346">
        <f>+AK29+AK30</f>
        <v>0</v>
      </c>
      <c r="AL31" s="347"/>
      <c r="AM31" s="347"/>
      <c r="AN31" s="347"/>
      <c r="AO31" s="347"/>
      <c r="AP31" s="347"/>
      <c r="AQ31" s="348"/>
      <c r="AR31" s="15"/>
      <c r="AS31" s="15"/>
    </row>
    <row r="32" spans="1:45" ht="20.25" customHeight="1" thickBot="1" x14ac:dyDescent="0.25">
      <c r="A32" s="15"/>
      <c r="B32" s="299"/>
      <c r="C32" s="300"/>
      <c r="D32" s="355" t="s">
        <v>163</v>
      </c>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7"/>
      <c r="AJ32" s="189">
        <v>40</v>
      </c>
      <c r="AK32" s="352">
        <f>+AK28-AK31</f>
        <v>0</v>
      </c>
      <c r="AL32" s="353"/>
      <c r="AM32" s="353"/>
      <c r="AN32" s="353"/>
      <c r="AO32" s="353"/>
      <c r="AP32" s="353"/>
      <c r="AQ32" s="354"/>
      <c r="AR32" s="15"/>
      <c r="AS32" s="15"/>
    </row>
    <row r="33" spans="1:45" ht="20.25" customHeight="1" x14ac:dyDescent="0.2">
      <c r="A33" s="15"/>
      <c r="B33" s="313" t="s">
        <v>56</v>
      </c>
      <c r="C33" s="314"/>
      <c r="D33" s="327" t="s">
        <v>55</v>
      </c>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8"/>
      <c r="AJ33" s="261">
        <v>41</v>
      </c>
      <c r="AK33" s="452">
        <f>ROUND(+Tablas!H29,-3)</f>
        <v>0</v>
      </c>
      <c r="AL33" s="453"/>
      <c r="AM33" s="453"/>
      <c r="AN33" s="453"/>
      <c r="AO33" s="453"/>
      <c r="AP33" s="453"/>
      <c r="AQ33" s="454"/>
      <c r="AR33" s="15"/>
      <c r="AS33" s="15"/>
    </row>
    <row r="34" spans="1:45" ht="20.25" customHeight="1" x14ac:dyDescent="0.2">
      <c r="A34" s="15"/>
      <c r="B34" s="315"/>
      <c r="C34" s="316"/>
      <c r="D34" s="325" t="s">
        <v>58</v>
      </c>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6"/>
      <c r="AJ34" s="187">
        <v>42</v>
      </c>
      <c r="AK34" s="305">
        <f>ROUND(Anexos!C450,-3)</f>
        <v>0</v>
      </c>
      <c r="AL34" s="306"/>
      <c r="AM34" s="306"/>
      <c r="AN34" s="306"/>
      <c r="AO34" s="306"/>
      <c r="AP34" s="306"/>
      <c r="AQ34" s="307"/>
      <c r="AR34" s="15"/>
      <c r="AS34" s="15"/>
    </row>
    <row r="35" spans="1:45" ht="20.25" customHeight="1" x14ac:dyDescent="0.2">
      <c r="A35" s="15"/>
      <c r="B35" s="315"/>
      <c r="C35" s="316"/>
      <c r="D35" s="344" t="s">
        <v>79</v>
      </c>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5"/>
      <c r="AJ35" s="260">
        <v>43</v>
      </c>
      <c r="AK35" s="346">
        <f>IF((AK34&gt;AK33),0,(AK33-AK34))</f>
        <v>0</v>
      </c>
      <c r="AL35" s="347"/>
      <c r="AM35" s="347"/>
      <c r="AN35" s="347"/>
      <c r="AO35" s="347"/>
      <c r="AP35" s="347"/>
      <c r="AQ35" s="348"/>
      <c r="AR35" s="15"/>
      <c r="AS35" s="15"/>
    </row>
    <row r="36" spans="1:45" ht="20.25" customHeight="1" x14ac:dyDescent="0.2">
      <c r="A36" s="15"/>
      <c r="B36" s="315"/>
      <c r="C36" s="316"/>
      <c r="D36" s="325" t="s">
        <v>38</v>
      </c>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6"/>
      <c r="AJ36" s="187">
        <v>44</v>
      </c>
      <c r="AK36" s="338">
        <v>0</v>
      </c>
      <c r="AL36" s="339"/>
      <c r="AM36" s="339"/>
      <c r="AN36" s="339"/>
      <c r="AO36" s="339"/>
      <c r="AP36" s="339"/>
      <c r="AQ36" s="340"/>
      <c r="AR36" s="15"/>
      <c r="AS36" s="15" t="s">
        <v>145</v>
      </c>
    </row>
    <row r="37" spans="1:45" ht="24.5" customHeight="1" thickBot="1" x14ac:dyDescent="0.25">
      <c r="A37" s="15"/>
      <c r="B37" s="317"/>
      <c r="C37" s="318"/>
      <c r="D37" s="368" t="s">
        <v>80</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455"/>
      <c r="AJ37" s="188">
        <f t="shared" ref="AJ37" si="0">+AJ36+1</f>
        <v>45</v>
      </c>
      <c r="AK37" s="341">
        <f>+AK35+AK36</f>
        <v>0</v>
      </c>
      <c r="AL37" s="342"/>
      <c r="AM37" s="342"/>
      <c r="AN37" s="342"/>
      <c r="AO37" s="342"/>
      <c r="AP37" s="342"/>
      <c r="AQ37" s="343"/>
      <c r="AR37" s="15"/>
      <c r="AS37" s="15"/>
    </row>
    <row r="38" spans="1:45" s="25" customFormat="1" ht="27" customHeight="1" x14ac:dyDescent="0.2">
      <c r="A38" s="23"/>
      <c r="B38" s="291" t="s">
        <v>122</v>
      </c>
      <c r="C38" s="292"/>
      <c r="D38" s="292"/>
      <c r="E38" s="292"/>
      <c r="F38" s="292"/>
      <c r="G38" s="292"/>
      <c r="H38" s="292"/>
      <c r="I38" s="292"/>
      <c r="J38" s="292"/>
      <c r="K38" s="291"/>
      <c r="L38" s="292"/>
      <c r="M38" s="292"/>
      <c r="N38" s="292"/>
      <c r="O38" s="292"/>
      <c r="P38" s="292"/>
      <c r="Q38" s="292"/>
      <c r="R38" s="292"/>
      <c r="S38" s="292"/>
      <c r="T38" s="292"/>
      <c r="U38" s="292"/>
      <c r="V38" s="292"/>
      <c r="W38" s="182"/>
      <c r="X38" s="182" t="s">
        <v>123</v>
      </c>
      <c r="Y38" s="182"/>
      <c r="Z38" s="292"/>
      <c r="AA38" s="292"/>
      <c r="AB38" s="292"/>
      <c r="AC38" s="292"/>
      <c r="AD38" s="292"/>
      <c r="AE38" s="292"/>
      <c r="AF38" s="292"/>
      <c r="AG38" s="292"/>
      <c r="AH38" s="292"/>
      <c r="AI38" s="292"/>
      <c r="AJ38" s="292"/>
      <c r="AK38" s="292"/>
      <c r="AL38" s="292"/>
      <c r="AM38" s="182"/>
      <c r="AN38" s="182"/>
      <c r="AO38" s="182"/>
      <c r="AP38" s="182"/>
      <c r="AQ38" s="183"/>
      <c r="AR38" s="24"/>
      <c r="AS38" s="23"/>
    </row>
    <row r="39" spans="1:45" ht="24.75" customHeight="1" thickBot="1" x14ac:dyDescent="0.25">
      <c r="A39" s="15"/>
      <c r="B39" s="349" t="s">
        <v>39</v>
      </c>
      <c r="C39" s="350"/>
      <c r="D39" s="350"/>
      <c r="E39" s="350"/>
      <c r="F39" s="350"/>
      <c r="G39" s="351"/>
      <c r="H39" s="329"/>
      <c r="I39" s="330"/>
      <c r="J39" s="26"/>
      <c r="K39" s="26"/>
      <c r="L39" s="26"/>
      <c r="M39" s="26"/>
      <c r="N39" s="27"/>
      <c r="O39" s="331" t="s">
        <v>40</v>
      </c>
      <c r="P39" s="331"/>
      <c r="Q39" s="331"/>
      <c r="R39" s="331"/>
      <c r="S39" s="331"/>
      <c r="T39" s="331"/>
      <c r="U39" s="331"/>
      <c r="V39" s="331"/>
      <c r="W39" s="331"/>
      <c r="X39" s="331"/>
      <c r="Y39" s="331"/>
      <c r="Z39" s="331"/>
      <c r="AA39" s="331"/>
      <c r="AB39" s="28"/>
      <c r="AC39" s="28"/>
      <c r="AD39" s="332"/>
      <c r="AE39" s="333"/>
      <c r="AF39" s="333"/>
      <c r="AG39" s="333"/>
      <c r="AH39" s="333"/>
      <c r="AI39" s="333"/>
      <c r="AJ39" s="333"/>
      <c r="AK39" s="333"/>
      <c r="AL39" s="333"/>
      <c r="AM39" s="333"/>
      <c r="AN39" s="333"/>
      <c r="AO39" s="333"/>
      <c r="AP39" s="333"/>
      <c r="AQ39" s="334"/>
      <c r="AR39" s="15"/>
      <c r="AS39" s="15"/>
    </row>
    <row r="40" spans="1:45" ht="27.75" customHeight="1" thickTop="1" thickBot="1" x14ac:dyDescent="0.35">
      <c r="A40" s="15"/>
      <c r="B40" s="349" t="s">
        <v>41</v>
      </c>
      <c r="C40" s="350"/>
      <c r="D40" s="350"/>
      <c r="E40" s="350"/>
      <c r="F40" s="350"/>
      <c r="G40" s="350"/>
      <c r="H40" s="350"/>
      <c r="I40" s="350"/>
      <c r="J40" s="350"/>
      <c r="K40" s="350"/>
      <c r="L40" s="30"/>
      <c r="M40" s="31"/>
      <c r="N40" s="28"/>
      <c r="O40" s="28"/>
      <c r="P40" s="28"/>
      <c r="Q40" s="28"/>
      <c r="R40" s="28"/>
      <c r="S40" s="28"/>
      <c r="T40" s="28"/>
      <c r="U40" s="28"/>
      <c r="V40" s="28"/>
      <c r="W40" s="28"/>
      <c r="X40" s="28"/>
      <c r="Y40" s="28"/>
      <c r="Z40" s="28"/>
      <c r="AA40" s="28"/>
      <c r="AB40" s="28"/>
      <c r="AC40" s="28"/>
      <c r="AD40" s="477" t="s">
        <v>57</v>
      </c>
      <c r="AE40" s="478"/>
      <c r="AF40" s="478"/>
      <c r="AG40" s="478"/>
      <c r="AH40" s="479"/>
      <c r="AI40" s="480">
        <f>+AK37</f>
        <v>0</v>
      </c>
      <c r="AJ40" s="481"/>
      <c r="AK40" s="481"/>
      <c r="AL40" s="481"/>
      <c r="AM40" s="481"/>
      <c r="AN40" s="481"/>
      <c r="AO40" s="481"/>
      <c r="AP40" s="481"/>
      <c r="AQ40" s="482"/>
      <c r="AR40" s="15"/>
      <c r="AS40" s="462"/>
    </row>
    <row r="41" spans="1:45" ht="12.75" customHeight="1" thickTop="1" thickBot="1" x14ac:dyDescent="0.25">
      <c r="A41" s="15"/>
      <c r="B41" s="29"/>
      <c r="C41" s="30"/>
      <c r="D41" s="30"/>
      <c r="E41" s="30"/>
      <c r="F41" s="30"/>
      <c r="G41" s="30"/>
      <c r="H41" s="30"/>
      <c r="I41" s="30"/>
      <c r="J41" s="30"/>
      <c r="K41" s="30"/>
      <c r="L41" s="30"/>
      <c r="M41" s="31"/>
      <c r="N41" s="465"/>
      <c r="O41" s="465"/>
      <c r="P41" s="465"/>
      <c r="Q41" s="465"/>
      <c r="R41" s="465"/>
      <c r="S41" s="465"/>
      <c r="T41" s="465"/>
      <c r="U41" s="465"/>
      <c r="V41" s="465"/>
      <c r="W41" s="465"/>
      <c r="X41" s="465"/>
      <c r="Y41" s="465"/>
      <c r="Z41" s="465"/>
      <c r="AA41" s="465"/>
      <c r="AB41" s="465"/>
      <c r="AC41" s="465"/>
      <c r="AD41" s="474"/>
      <c r="AE41" s="475"/>
      <c r="AF41" s="475"/>
      <c r="AG41" s="475"/>
      <c r="AH41" s="475"/>
      <c r="AI41" s="475"/>
      <c r="AJ41" s="475"/>
      <c r="AK41" s="475"/>
      <c r="AL41" s="475"/>
      <c r="AM41" s="475"/>
      <c r="AN41" s="475"/>
      <c r="AO41" s="475"/>
      <c r="AP41" s="475"/>
      <c r="AQ41" s="476"/>
      <c r="AR41" s="15"/>
      <c r="AS41" s="462"/>
    </row>
    <row r="42" spans="1:45" ht="12.75" customHeight="1" x14ac:dyDescent="0.2">
      <c r="A42" s="15"/>
      <c r="B42" s="29"/>
      <c r="C42" s="30"/>
      <c r="D42" s="30"/>
      <c r="E42" s="30"/>
      <c r="F42" s="30"/>
      <c r="G42" s="30"/>
      <c r="H42" s="30"/>
      <c r="I42" s="30"/>
      <c r="J42" s="30"/>
      <c r="K42" s="30"/>
      <c r="L42" s="30"/>
      <c r="M42" s="31"/>
      <c r="N42" s="465"/>
      <c r="O42" s="465"/>
      <c r="P42" s="465"/>
      <c r="Q42" s="465"/>
      <c r="R42" s="465"/>
      <c r="S42" s="465"/>
      <c r="T42" s="465"/>
      <c r="U42" s="465"/>
      <c r="V42" s="465"/>
      <c r="W42" s="465"/>
      <c r="X42" s="465"/>
      <c r="Y42" s="465"/>
      <c r="Z42" s="465"/>
      <c r="AA42" s="465"/>
      <c r="AB42" s="465"/>
      <c r="AC42" s="465"/>
      <c r="AD42" s="470" t="s">
        <v>125</v>
      </c>
      <c r="AE42" s="471"/>
      <c r="AF42" s="471"/>
      <c r="AG42" s="471"/>
      <c r="AH42" s="471"/>
      <c r="AI42" s="471"/>
      <c r="AJ42" s="471"/>
      <c r="AK42" s="471"/>
      <c r="AL42" s="471"/>
      <c r="AM42" s="471"/>
      <c r="AN42" s="471"/>
      <c r="AO42" s="471"/>
      <c r="AP42" s="471"/>
      <c r="AQ42" s="472"/>
      <c r="AR42" s="15"/>
      <c r="AS42" s="462"/>
    </row>
    <row r="43" spans="1:45" ht="3.75" customHeight="1" thickBot="1" x14ac:dyDescent="0.25">
      <c r="A43" s="15"/>
      <c r="B43" s="29"/>
      <c r="C43" s="30"/>
      <c r="D43" s="30"/>
      <c r="E43" s="30"/>
      <c r="F43" s="30"/>
      <c r="G43" s="30"/>
      <c r="H43" s="30"/>
      <c r="I43" s="30"/>
      <c r="J43" s="30"/>
      <c r="K43" s="30"/>
      <c r="L43" s="30"/>
      <c r="M43" s="31"/>
      <c r="N43" s="465"/>
      <c r="O43" s="465"/>
      <c r="P43" s="465"/>
      <c r="Q43" s="465"/>
      <c r="R43" s="465"/>
      <c r="S43" s="465"/>
      <c r="T43" s="465"/>
      <c r="U43" s="465"/>
      <c r="V43" s="465"/>
      <c r="W43" s="465"/>
      <c r="X43" s="465"/>
      <c r="Y43" s="465"/>
      <c r="Z43" s="465"/>
      <c r="AA43" s="465"/>
      <c r="AB43" s="465"/>
      <c r="AC43" s="465"/>
      <c r="AD43" s="49"/>
      <c r="AE43" s="48"/>
      <c r="AF43" s="48"/>
      <c r="AG43" s="48"/>
      <c r="AH43" s="48"/>
      <c r="AI43" s="48"/>
      <c r="AJ43" s="48"/>
      <c r="AK43" s="48"/>
      <c r="AL43" s="48"/>
      <c r="AM43" s="48"/>
      <c r="AN43" s="48"/>
      <c r="AO43" s="48"/>
      <c r="AP43" s="48"/>
      <c r="AQ43" s="50"/>
      <c r="AR43" s="15"/>
      <c r="AS43" s="462"/>
    </row>
    <row r="44" spans="1:45" ht="21" customHeight="1" thickBot="1" x14ac:dyDescent="0.25">
      <c r="A44" s="15"/>
      <c r="B44" s="486" t="s">
        <v>62</v>
      </c>
      <c r="C44" s="487"/>
      <c r="D44" s="487"/>
      <c r="E44" s="487"/>
      <c r="F44" s="487"/>
      <c r="G44" s="487"/>
      <c r="H44" s="487"/>
      <c r="I44" s="487"/>
      <c r="J44" s="487"/>
      <c r="K44" s="488"/>
      <c r="L44" s="57"/>
      <c r="M44" s="32"/>
      <c r="N44" s="465"/>
      <c r="O44" s="465"/>
      <c r="P44" s="465"/>
      <c r="Q44" s="465"/>
      <c r="R44" s="465"/>
      <c r="S44" s="465"/>
      <c r="T44" s="465"/>
      <c r="U44" s="465"/>
      <c r="V44" s="465"/>
      <c r="W44" s="465"/>
      <c r="X44" s="465"/>
      <c r="Y44" s="465"/>
      <c r="Z44" s="465"/>
      <c r="AA44" s="465"/>
      <c r="AB44" s="465"/>
      <c r="AC44" s="465"/>
      <c r="AD44" s="49"/>
      <c r="AE44" s="48"/>
      <c r="AF44" s="48"/>
      <c r="AG44" s="48"/>
      <c r="AH44" s="48"/>
      <c r="AI44" s="48"/>
      <c r="AJ44" s="48"/>
      <c r="AK44" s="48"/>
      <c r="AL44" s="48"/>
      <c r="AM44" s="48"/>
      <c r="AN44" s="48"/>
      <c r="AO44" s="48"/>
      <c r="AP44" s="48"/>
      <c r="AQ44" s="50"/>
      <c r="AR44" s="15"/>
      <c r="AS44" s="462"/>
    </row>
    <row r="45" spans="1:45" ht="34.5" customHeight="1" thickBot="1" x14ac:dyDescent="0.25">
      <c r="A45" s="15"/>
      <c r="B45" s="489" t="s">
        <v>124</v>
      </c>
      <c r="C45" s="350"/>
      <c r="D45" s="350"/>
      <c r="E45" s="350"/>
      <c r="F45" s="350"/>
      <c r="G45" s="350"/>
      <c r="H45" s="350"/>
      <c r="I45" s="350"/>
      <c r="J45" s="350"/>
      <c r="K45" s="350"/>
      <c r="L45" s="30"/>
      <c r="M45" s="149"/>
      <c r="N45" s="465"/>
      <c r="O45" s="465"/>
      <c r="P45" s="465"/>
      <c r="Q45" s="465"/>
      <c r="R45" s="465"/>
      <c r="S45" s="465"/>
      <c r="T45" s="465"/>
      <c r="U45" s="465"/>
      <c r="V45" s="465"/>
      <c r="W45" s="465"/>
      <c r="X45" s="465"/>
      <c r="Y45" s="465"/>
      <c r="Z45" s="465"/>
      <c r="AA45" s="465"/>
      <c r="AB45" s="465"/>
      <c r="AC45" s="465"/>
      <c r="AD45" s="49"/>
      <c r="AE45" s="48"/>
      <c r="AF45" s="48"/>
      <c r="AG45" s="48"/>
      <c r="AH45" s="48"/>
      <c r="AI45" s="48"/>
      <c r="AJ45" s="48"/>
      <c r="AK45" s="48"/>
      <c r="AL45" s="48"/>
      <c r="AM45" s="48"/>
      <c r="AN45" s="48"/>
      <c r="AO45" s="48"/>
      <c r="AP45" s="48"/>
      <c r="AQ45" s="50"/>
      <c r="AR45" s="15"/>
      <c r="AS45" s="462"/>
    </row>
    <row r="46" spans="1:45" ht="21" customHeight="1" thickBot="1" x14ac:dyDescent="0.25">
      <c r="A46" s="15"/>
      <c r="B46" s="33"/>
      <c r="C46" s="34"/>
      <c r="D46" s="34"/>
      <c r="E46" s="34"/>
      <c r="F46" s="34"/>
      <c r="G46" s="34"/>
      <c r="H46" s="473" t="s">
        <v>51</v>
      </c>
      <c r="I46" s="473"/>
      <c r="J46" s="473"/>
      <c r="K46" s="473"/>
      <c r="L46" s="473"/>
      <c r="M46" s="58"/>
      <c r="N46" s="28"/>
      <c r="O46" s="28"/>
      <c r="P46" s="28"/>
      <c r="Q46" s="28"/>
      <c r="R46" s="28"/>
      <c r="S46" s="28"/>
      <c r="T46" s="28"/>
      <c r="U46" s="28"/>
      <c r="V46" s="28"/>
      <c r="W46" s="28"/>
      <c r="X46" s="28"/>
      <c r="Y46" s="28"/>
      <c r="Z46" s="28"/>
      <c r="AA46" s="28"/>
      <c r="AB46" s="28"/>
      <c r="AC46" s="28"/>
      <c r="AD46" s="49"/>
      <c r="AE46" s="48"/>
      <c r="AF46" s="48"/>
      <c r="AG46" s="48"/>
      <c r="AH46" s="48"/>
      <c r="AI46" s="48"/>
      <c r="AJ46" s="48"/>
      <c r="AK46" s="48"/>
      <c r="AL46" s="48"/>
      <c r="AM46" s="48"/>
      <c r="AN46" s="48"/>
      <c r="AO46" s="48"/>
      <c r="AP46" s="48"/>
      <c r="AQ46" s="50"/>
      <c r="AR46" s="15"/>
      <c r="AS46" s="15"/>
    </row>
    <row r="47" spans="1:45" ht="24.75" customHeight="1" thickBot="1" x14ac:dyDescent="0.25">
      <c r="A47" s="15"/>
      <c r="B47" s="33"/>
      <c r="C47" s="34"/>
      <c r="D47" s="34"/>
      <c r="E47" s="34"/>
      <c r="F47" s="34"/>
      <c r="G47" s="34"/>
      <c r="H47" s="34"/>
      <c r="I47" s="34"/>
      <c r="J47" s="34"/>
      <c r="K47" s="34"/>
      <c r="L47" s="34"/>
      <c r="M47" s="35"/>
      <c r="N47" s="28"/>
      <c r="O47" s="28"/>
      <c r="P47" s="28"/>
      <c r="Q47" s="28"/>
      <c r="R47" s="28"/>
      <c r="S47" s="28"/>
      <c r="T47" s="28"/>
      <c r="U47" s="28"/>
      <c r="V47" s="28"/>
      <c r="W47" s="28"/>
      <c r="X47" s="28"/>
      <c r="Y47" s="28"/>
      <c r="Z47" s="28"/>
      <c r="AA47" s="28"/>
      <c r="AB47" s="28"/>
      <c r="AC47" s="28"/>
      <c r="AD47" s="49"/>
      <c r="AE47" s="48"/>
      <c r="AF47" s="48"/>
      <c r="AG47" s="48"/>
      <c r="AH47" s="48"/>
      <c r="AI47" s="48"/>
      <c r="AJ47" s="48"/>
      <c r="AK47" s="48"/>
      <c r="AL47" s="48"/>
      <c r="AM47" s="48"/>
      <c r="AN47" s="48"/>
      <c r="AO47" s="48"/>
      <c r="AP47" s="48"/>
      <c r="AQ47" s="50"/>
      <c r="AR47" s="15"/>
      <c r="AS47" s="15"/>
    </row>
    <row r="48" spans="1:45" ht="32.25" customHeight="1" thickBot="1" x14ac:dyDescent="0.3">
      <c r="A48" s="15"/>
      <c r="B48" s="483" t="s">
        <v>42</v>
      </c>
      <c r="C48" s="484"/>
      <c r="D48" s="484"/>
      <c r="E48" s="484"/>
      <c r="F48" s="484"/>
      <c r="G48" s="484"/>
      <c r="H48" s="484"/>
      <c r="I48" s="484"/>
      <c r="J48" s="485"/>
      <c r="K48" s="466"/>
      <c r="L48" s="467"/>
      <c r="M48" s="468"/>
      <c r="N48" s="469" t="s">
        <v>43</v>
      </c>
      <c r="O48" s="469"/>
      <c r="P48" s="469"/>
      <c r="Q48" s="469"/>
      <c r="R48" s="469"/>
      <c r="S48" s="469"/>
      <c r="T48" s="469"/>
      <c r="U48" s="469"/>
      <c r="V48" s="469"/>
      <c r="W48" s="469"/>
      <c r="X48" s="469"/>
      <c r="Y48" s="469"/>
      <c r="Z48" s="469"/>
      <c r="AA48" s="469"/>
      <c r="AB48" s="469"/>
      <c r="AC48" s="469"/>
      <c r="AD48" s="51"/>
      <c r="AE48" s="52"/>
      <c r="AF48" s="52"/>
      <c r="AG48" s="52"/>
      <c r="AH48" s="52"/>
      <c r="AI48" s="52"/>
      <c r="AJ48" s="52"/>
      <c r="AK48" s="52"/>
      <c r="AL48" s="52"/>
      <c r="AM48" s="52"/>
      <c r="AN48" s="52"/>
      <c r="AO48" s="52"/>
      <c r="AP48" s="52"/>
      <c r="AQ48" s="53"/>
      <c r="AR48" s="15"/>
      <c r="AS48" s="15"/>
    </row>
    <row r="49" spans="1:45" ht="4.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6"/>
      <c r="AI49" s="15"/>
      <c r="AJ49" s="15"/>
      <c r="AK49" s="15"/>
      <c r="AL49" s="15"/>
      <c r="AM49" s="15"/>
      <c r="AN49" s="15"/>
      <c r="AO49" s="15"/>
      <c r="AP49" s="15"/>
      <c r="AQ49" s="15"/>
      <c r="AR49" s="15"/>
      <c r="AS49" s="15"/>
    </row>
    <row r="50" spans="1:45" ht="26.25" customHeight="1" x14ac:dyDescent="0.2">
      <c r="A50" s="15"/>
      <c r="B50" s="15"/>
      <c r="C50" s="15"/>
      <c r="D50" s="15"/>
      <c r="E50" s="15"/>
      <c r="F50" s="15"/>
      <c r="G50" s="15"/>
      <c r="H50" s="15"/>
      <c r="I50" s="15"/>
      <c r="J50" s="15"/>
      <c r="K50" s="15"/>
      <c r="L50" s="15"/>
      <c r="M50" s="15"/>
      <c r="N50" s="463"/>
      <c r="O50" s="463"/>
      <c r="P50" s="463"/>
      <c r="Q50" s="463"/>
      <c r="R50" s="463"/>
      <c r="S50" s="463"/>
      <c r="T50" s="463"/>
      <c r="U50" s="463"/>
      <c r="V50" s="15"/>
      <c r="W50" s="15"/>
      <c r="X50" s="15"/>
      <c r="Y50" s="15"/>
      <c r="Z50" s="15"/>
      <c r="AA50" s="15"/>
      <c r="AB50" s="15"/>
      <c r="AC50" s="15"/>
      <c r="AD50" s="15"/>
      <c r="AE50" s="15"/>
      <c r="AF50" s="15"/>
      <c r="AG50" s="15"/>
      <c r="AH50" s="16"/>
      <c r="AI50" s="464" t="s">
        <v>44</v>
      </c>
      <c r="AJ50" s="464"/>
      <c r="AK50" s="464"/>
      <c r="AL50" s="464"/>
      <c r="AM50" s="464"/>
      <c r="AN50" s="464"/>
      <c r="AO50" s="464"/>
      <c r="AP50" s="464"/>
      <c r="AQ50" s="464"/>
      <c r="AR50" s="15"/>
      <c r="AS50" s="15"/>
    </row>
    <row r="51" spans="1:45" ht="38.2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6"/>
      <c r="AI51" s="15"/>
      <c r="AJ51" s="15"/>
      <c r="AK51" s="15"/>
      <c r="AL51" s="15"/>
      <c r="AM51" s="15"/>
      <c r="AN51" s="15"/>
      <c r="AO51" s="15"/>
      <c r="AP51" s="15"/>
      <c r="AQ51" s="15"/>
      <c r="AR51" s="15"/>
      <c r="AS51" s="15"/>
    </row>
    <row r="52" spans="1:45" ht="38.2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6"/>
      <c r="AI52" s="15"/>
      <c r="AJ52" s="15"/>
      <c r="AK52" s="15"/>
      <c r="AL52" s="15"/>
      <c r="AM52" s="15"/>
      <c r="AN52" s="15"/>
      <c r="AO52" s="15"/>
      <c r="AP52" s="15"/>
      <c r="AQ52" s="15"/>
      <c r="AR52" s="15"/>
      <c r="AS52" s="15"/>
    </row>
    <row r="53" spans="1:45" ht="38.2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6"/>
      <c r="AI53" s="15"/>
      <c r="AJ53" s="15"/>
      <c r="AK53" s="15"/>
      <c r="AL53" s="15"/>
      <c r="AM53" s="15"/>
      <c r="AN53" s="15"/>
      <c r="AO53" s="15"/>
      <c r="AP53" s="15"/>
      <c r="AQ53" s="15"/>
      <c r="AR53" s="15"/>
      <c r="AS53" s="15"/>
    </row>
    <row r="54" spans="1:45" ht="16.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6"/>
      <c r="AI54" s="15"/>
      <c r="AJ54" s="15"/>
      <c r="AK54" s="15"/>
      <c r="AL54" s="15"/>
      <c r="AM54" s="15"/>
      <c r="AN54" s="15"/>
      <c r="AO54" s="15"/>
      <c r="AP54" s="15"/>
      <c r="AQ54" s="15"/>
      <c r="AR54" s="15"/>
      <c r="AS54" s="15"/>
    </row>
    <row r="55" spans="1:45" s="15" customFormat="1" ht="16.5" customHeight="1" x14ac:dyDescent="0.2">
      <c r="AH55" s="16"/>
    </row>
    <row r="56" spans="1:45" s="15" customFormat="1" ht="16.5" customHeight="1" x14ac:dyDescent="0.2">
      <c r="AH56" s="16"/>
    </row>
    <row r="57" spans="1:45" s="15" customFormat="1" ht="16.5" customHeight="1" x14ac:dyDescent="0.2">
      <c r="AH57" s="16"/>
    </row>
    <row r="58" spans="1:45" s="15" customFormat="1" ht="16.5" customHeight="1" x14ac:dyDescent="0.2">
      <c r="AH58" s="16"/>
    </row>
    <row r="59" spans="1:45" s="15" customFormat="1" ht="16.5" customHeight="1" x14ac:dyDescent="0.2">
      <c r="AH59" s="16"/>
    </row>
    <row r="60" spans="1:45" s="15" customFormat="1" ht="16.5" customHeight="1" x14ac:dyDescent="0.2">
      <c r="AH60" s="16"/>
    </row>
    <row r="61" spans="1:45" s="15" customFormat="1" ht="16.5" customHeight="1" x14ac:dyDescent="0.2">
      <c r="AH61" s="16"/>
    </row>
    <row r="62" spans="1:45" s="15" customFormat="1" ht="16.5" customHeight="1" x14ac:dyDescent="0.2">
      <c r="AH62" s="16"/>
    </row>
    <row r="63" spans="1:45" s="15" customFormat="1" ht="16.5" customHeight="1" x14ac:dyDescent="0.2">
      <c r="AH63" s="16"/>
    </row>
    <row r="64" spans="1:45" s="15" customFormat="1" ht="16.5" customHeight="1" x14ac:dyDescent="0.2">
      <c r="AH64" s="16"/>
    </row>
    <row r="65" spans="34:34" s="15" customFormat="1" ht="16.5" customHeight="1" x14ac:dyDescent="0.2">
      <c r="AH65" s="16"/>
    </row>
    <row r="66" spans="34:34" s="15" customFormat="1" ht="16.5" customHeight="1" x14ac:dyDescent="0.2">
      <c r="AH66" s="16"/>
    </row>
    <row r="67" spans="34:34" s="15" customFormat="1" ht="16.5" customHeight="1" x14ac:dyDescent="0.2">
      <c r="AH67" s="16"/>
    </row>
    <row r="68" spans="34:34" s="15" customFormat="1" ht="16.5" customHeight="1" x14ac:dyDescent="0.2">
      <c r="AH68" s="16"/>
    </row>
    <row r="69" spans="34:34" s="15" customFormat="1" ht="16.5" customHeight="1" x14ac:dyDescent="0.2">
      <c r="AH69" s="16"/>
    </row>
    <row r="70" spans="34:34" s="15" customFormat="1" ht="16.5" customHeight="1" x14ac:dyDescent="0.2">
      <c r="AH70" s="16"/>
    </row>
    <row r="71" spans="34:34" s="15" customFormat="1" ht="16.5" customHeight="1" x14ac:dyDescent="0.2">
      <c r="AH71" s="16"/>
    </row>
    <row r="72" spans="34:34" s="15" customFormat="1" ht="16.5" customHeight="1" x14ac:dyDescent="0.2">
      <c r="AH72" s="16"/>
    </row>
    <row r="73" spans="34:34" s="15" customFormat="1" ht="16.5" customHeight="1" x14ac:dyDescent="0.2">
      <c r="AH73" s="16"/>
    </row>
    <row r="74" spans="34:34" s="15" customFormat="1" ht="16.5" customHeight="1" x14ac:dyDescent="0.2">
      <c r="AH74" s="16"/>
    </row>
    <row r="75" spans="34:34" s="15" customFormat="1" ht="16.5" customHeight="1" x14ac:dyDescent="0.2">
      <c r="AH75" s="16"/>
    </row>
    <row r="76" spans="34:34" s="15" customFormat="1" ht="16.5" customHeight="1" x14ac:dyDescent="0.2">
      <c r="AH76" s="16"/>
    </row>
    <row r="77" spans="34:34" s="15" customFormat="1" ht="16.5" customHeight="1" x14ac:dyDescent="0.2">
      <c r="AH77" s="16"/>
    </row>
    <row r="78" spans="34:34" s="15" customFormat="1" ht="16.5" customHeight="1" x14ac:dyDescent="0.2">
      <c r="AH78" s="16"/>
    </row>
    <row r="79" spans="34:34" s="15" customFormat="1" ht="16.5" customHeight="1" x14ac:dyDescent="0.2">
      <c r="AH79" s="16"/>
    </row>
    <row r="80" spans="34:34" s="15" customFormat="1" ht="16.5" customHeight="1" x14ac:dyDescent="0.2">
      <c r="AH80" s="16"/>
    </row>
    <row r="81" spans="34:34" s="15" customFormat="1" ht="16.5" customHeight="1" x14ac:dyDescent="0.2">
      <c r="AH81" s="16"/>
    </row>
    <row r="82" spans="34:34" s="15" customFormat="1" ht="16.5" customHeight="1" x14ac:dyDescent="0.2">
      <c r="AH82" s="16"/>
    </row>
    <row r="83" spans="34:34" s="15" customFormat="1" ht="16.5" customHeight="1" x14ac:dyDescent="0.2">
      <c r="AH83" s="16"/>
    </row>
    <row r="84" spans="34:34" s="15" customFormat="1" ht="16.5" customHeight="1" x14ac:dyDescent="0.2">
      <c r="AH84" s="16"/>
    </row>
    <row r="85" spans="34:34" s="15" customFormat="1" ht="16.5" customHeight="1" x14ac:dyDescent="0.2">
      <c r="AH85" s="16"/>
    </row>
    <row r="86" spans="34:34" s="15" customFormat="1" ht="16.5" customHeight="1" x14ac:dyDescent="0.2">
      <c r="AH86" s="16"/>
    </row>
    <row r="87" spans="34:34" s="15" customFormat="1" ht="16.5" customHeight="1" x14ac:dyDescent="0.2">
      <c r="AH87" s="16"/>
    </row>
    <row r="88" spans="34:34" s="15" customFormat="1" ht="16.5" customHeight="1" x14ac:dyDescent="0.2">
      <c r="AH88" s="16"/>
    </row>
    <row r="89" spans="34:34" s="15" customFormat="1" ht="16.5" customHeight="1" x14ac:dyDescent="0.2">
      <c r="AH89" s="16"/>
    </row>
    <row r="90" spans="34:34" s="15" customFormat="1" ht="16.5" customHeight="1" x14ac:dyDescent="0.2">
      <c r="AH90" s="16"/>
    </row>
    <row r="91" spans="34:34" s="15" customFormat="1" ht="16.5" customHeight="1" x14ac:dyDescent="0.2">
      <c r="AH91" s="16"/>
    </row>
    <row r="92" spans="34:34" s="15" customFormat="1" ht="16.5" customHeight="1" x14ac:dyDescent="0.2">
      <c r="AH92" s="16"/>
    </row>
    <row r="93" spans="34:34" s="15" customFormat="1" ht="16.5" customHeight="1" x14ac:dyDescent="0.2">
      <c r="AH93" s="16"/>
    </row>
    <row r="94" spans="34:34" s="15" customFormat="1" ht="16.5" customHeight="1" x14ac:dyDescent="0.2">
      <c r="AH94" s="16"/>
    </row>
    <row r="95" spans="34:34" s="15" customFormat="1" ht="16.5" customHeight="1" x14ac:dyDescent="0.2">
      <c r="AH95" s="16"/>
    </row>
    <row r="96" spans="34:34" s="15" customFormat="1" ht="16.5" customHeight="1" x14ac:dyDescent="0.2">
      <c r="AH96" s="16"/>
    </row>
    <row r="97" spans="34:34" s="15" customFormat="1" ht="16.5" customHeight="1" x14ac:dyDescent="0.2">
      <c r="AH97" s="16"/>
    </row>
    <row r="98" spans="34:34" s="15" customFormat="1" ht="16.5" customHeight="1" x14ac:dyDescent="0.2">
      <c r="AH98" s="16"/>
    </row>
    <row r="99" spans="34:34" s="15" customFormat="1" ht="16.5" customHeight="1" x14ac:dyDescent="0.2">
      <c r="AH99" s="16"/>
    </row>
    <row r="100" spans="34:34" s="15" customFormat="1" ht="16.5" customHeight="1" x14ac:dyDescent="0.2">
      <c r="AH100" s="16"/>
    </row>
    <row r="101" spans="34:34" s="15" customFormat="1" ht="16.5" customHeight="1" x14ac:dyDescent="0.2">
      <c r="AH101" s="16"/>
    </row>
    <row r="102" spans="34:34" s="15" customFormat="1" ht="16.5" customHeight="1" x14ac:dyDescent="0.2">
      <c r="AH102" s="16"/>
    </row>
    <row r="103" spans="34:34" s="15" customFormat="1" ht="16.5" customHeight="1" x14ac:dyDescent="0.2">
      <c r="AH103" s="16"/>
    </row>
    <row r="104" spans="34:34" s="15" customFormat="1" ht="16.5" customHeight="1" x14ac:dyDescent="0.2">
      <c r="AH104" s="16"/>
    </row>
    <row r="105" spans="34:34" s="15" customFormat="1" ht="16.5" customHeight="1" x14ac:dyDescent="0.2">
      <c r="AH105" s="16"/>
    </row>
    <row r="106" spans="34:34" s="15" customFormat="1" ht="16.5" customHeight="1" x14ac:dyDescent="0.2">
      <c r="AH106" s="16"/>
    </row>
    <row r="107" spans="34:34" s="15" customFormat="1" ht="16.5" customHeight="1" x14ac:dyDescent="0.2">
      <c r="AH107" s="16"/>
    </row>
    <row r="108" spans="34:34" s="15" customFormat="1" ht="16.5" customHeight="1" x14ac:dyDescent="0.2">
      <c r="AH108" s="16"/>
    </row>
    <row r="109" spans="34:34" s="15" customFormat="1" ht="16.5" customHeight="1" x14ac:dyDescent="0.2">
      <c r="AH109" s="16"/>
    </row>
    <row r="110" spans="34:34" s="15" customFormat="1" ht="16.5" customHeight="1" x14ac:dyDescent="0.2">
      <c r="AH110" s="16"/>
    </row>
    <row r="111" spans="34:34" s="15" customFormat="1" ht="16.5" customHeight="1" x14ac:dyDescent="0.2">
      <c r="AH111" s="16"/>
    </row>
    <row r="112" spans="34:34" s="15" customFormat="1" ht="16.5" customHeight="1" x14ac:dyDescent="0.2">
      <c r="AH112" s="16"/>
    </row>
    <row r="113" spans="34:34" s="15" customFormat="1" ht="16.5" customHeight="1" x14ac:dyDescent="0.2">
      <c r="AH113" s="16"/>
    </row>
    <row r="114" spans="34:34" s="15" customFormat="1" ht="16.5" customHeight="1" x14ac:dyDescent="0.2">
      <c r="AH114" s="16"/>
    </row>
    <row r="115" spans="34:34" s="15" customFormat="1" ht="16.5" customHeight="1" x14ac:dyDescent="0.2">
      <c r="AH115" s="16"/>
    </row>
    <row r="116" spans="34:34" s="15" customFormat="1" ht="16.5" customHeight="1" x14ac:dyDescent="0.2">
      <c r="AH116" s="16"/>
    </row>
    <row r="117" spans="34:34" s="15" customFormat="1" ht="16.5" customHeight="1" x14ac:dyDescent="0.2">
      <c r="AH117" s="16"/>
    </row>
    <row r="118" spans="34:34" s="15" customFormat="1" ht="16.5" customHeight="1" x14ac:dyDescent="0.2">
      <c r="AH118" s="16"/>
    </row>
    <row r="119" spans="34:34" s="15" customFormat="1" ht="16.5" customHeight="1" x14ac:dyDescent="0.2">
      <c r="AH119" s="16"/>
    </row>
    <row r="120" spans="34:34" s="15" customFormat="1" ht="16.5" customHeight="1" x14ac:dyDescent="0.2">
      <c r="AH120" s="16"/>
    </row>
    <row r="121" spans="34:34" s="15" customFormat="1" ht="16.5" customHeight="1" x14ac:dyDescent="0.2">
      <c r="AH121" s="16"/>
    </row>
    <row r="122" spans="34:34" s="15" customFormat="1" ht="16.5" customHeight="1" x14ac:dyDescent="0.2">
      <c r="AH122" s="16"/>
    </row>
    <row r="123" spans="34:34" s="15" customFormat="1" ht="16.5" customHeight="1" x14ac:dyDescent="0.2">
      <c r="AH123" s="16"/>
    </row>
    <row r="124" spans="34:34" s="15" customFormat="1" ht="16.5" customHeight="1" x14ac:dyDescent="0.2">
      <c r="AH124" s="16"/>
    </row>
    <row r="125" spans="34:34" s="15" customFormat="1" ht="16.5" customHeight="1" x14ac:dyDescent="0.2">
      <c r="AH125" s="16"/>
    </row>
    <row r="126" spans="34:34" s="15" customFormat="1" ht="16.5" customHeight="1" x14ac:dyDescent="0.2">
      <c r="AH126" s="16"/>
    </row>
    <row r="127" spans="34:34" s="15" customFormat="1" ht="16.5" customHeight="1" x14ac:dyDescent="0.2">
      <c r="AH127" s="16"/>
    </row>
    <row r="128" spans="34:34" s="15" customFormat="1" ht="16.5" customHeight="1" x14ac:dyDescent="0.2">
      <c r="AH128" s="16"/>
    </row>
    <row r="129" spans="34:34" s="15" customFormat="1" ht="16.5" customHeight="1" x14ac:dyDescent="0.2">
      <c r="AH129" s="16"/>
    </row>
    <row r="130" spans="34:34" s="15" customFormat="1" ht="16.5" customHeight="1" x14ac:dyDescent="0.2">
      <c r="AH130" s="16"/>
    </row>
    <row r="131" spans="34:34" s="15" customFormat="1" ht="16.5" customHeight="1" x14ac:dyDescent="0.2">
      <c r="AH131" s="16"/>
    </row>
    <row r="132" spans="34:34" s="15" customFormat="1" ht="16.5" customHeight="1" x14ac:dyDescent="0.2">
      <c r="AH132" s="16"/>
    </row>
    <row r="133" spans="34:34" s="15" customFormat="1" ht="16.5" customHeight="1" x14ac:dyDescent="0.2">
      <c r="AH133" s="16"/>
    </row>
    <row r="134" spans="34:34" s="15" customFormat="1" ht="16.5" customHeight="1" x14ac:dyDescent="0.2">
      <c r="AH134" s="16"/>
    </row>
    <row r="135" spans="34:34" s="15" customFormat="1" ht="16.5" customHeight="1" x14ac:dyDescent="0.2">
      <c r="AH135" s="16"/>
    </row>
    <row r="136" spans="34:34" s="15" customFormat="1" ht="16.5" customHeight="1" x14ac:dyDescent="0.2">
      <c r="AH136" s="16"/>
    </row>
    <row r="137" spans="34:34" s="15" customFormat="1" ht="16.5" customHeight="1" x14ac:dyDescent="0.2">
      <c r="AH137" s="16"/>
    </row>
    <row r="138" spans="34:34" s="15" customFormat="1" ht="16.5" customHeight="1" x14ac:dyDescent="0.2">
      <c r="AH138" s="16"/>
    </row>
    <row r="139" spans="34:34" s="15" customFormat="1" ht="16.5" customHeight="1" x14ac:dyDescent="0.2">
      <c r="AH139" s="16"/>
    </row>
    <row r="140" spans="34:34" s="15" customFormat="1" ht="16.5" customHeight="1" x14ac:dyDescent="0.2">
      <c r="AH140" s="16"/>
    </row>
    <row r="141" spans="34:34" s="15" customFormat="1" ht="16.5" customHeight="1" x14ac:dyDescent="0.2">
      <c r="AH141" s="16"/>
    </row>
    <row r="142" spans="34:34" s="15" customFormat="1" ht="16.5" customHeight="1" x14ac:dyDescent="0.2">
      <c r="AH142" s="16"/>
    </row>
    <row r="143" spans="34:34" s="15" customFormat="1" ht="16.5" customHeight="1" x14ac:dyDescent="0.2">
      <c r="AH143" s="16"/>
    </row>
    <row r="144" spans="34:34" s="15" customFormat="1" ht="16.5" customHeight="1" x14ac:dyDescent="0.2">
      <c r="AH144" s="16"/>
    </row>
    <row r="145" spans="34:34" s="15" customFormat="1" ht="16.5" customHeight="1" x14ac:dyDescent="0.2">
      <c r="AH145" s="16"/>
    </row>
    <row r="146" spans="34:34" s="15" customFormat="1" ht="16.5" customHeight="1" x14ac:dyDescent="0.2">
      <c r="AH146" s="16"/>
    </row>
    <row r="147" spans="34:34" s="15" customFormat="1" ht="16.5" customHeight="1" x14ac:dyDescent="0.2">
      <c r="AH147" s="16"/>
    </row>
    <row r="148" spans="34:34" s="15" customFormat="1" ht="16.5" customHeight="1" x14ac:dyDescent="0.2">
      <c r="AH148" s="16"/>
    </row>
    <row r="149" spans="34:34" s="15" customFormat="1" ht="16.5" customHeight="1" x14ac:dyDescent="0.2">
      <c r="AH149" s="16"/>
    </row>
    <row r="150" spans="34:34" s="15" customFormat="1" ht="16.5" customHeight="1" x14ac:dyDescent="0.2">
      <c r="AH150" s="16"/>
    </row>
    <row r="151" spans="34:34" s="15" customFormat="1" ht="16.5" customHeight="1" x14ac:dyDescent="0.2">
      <c r="AH151" s="16"/>
    </row>
    <row r="152" spans="34:34" s="15" customFormat="1" ht="16.5" customHeight="1" x14ac:dyDescent="0.2">
      <c r="AH152" s="16"/>
    </row>
    <row r="153" spans="34:34" s="15" customFormat="1" ht="16.5" customHeight="1" x14ac:dyDescent="0.2">
      <c r="AH153" s="16"/>
    </row>
    <row r="154" spans="34:34" s="15" customFormat="1" ht="16.5" customHeight="1" x14ac:dyDescent="0.2">
      <c r="AH154" s="16"/>
    </row>
    <row r="155" spans="34:34" s="15" customFormat="1" ht="16.5" customHeight="1" x14ac:dyDescent="0.2">
      <c r="AH155" s="16"/>
    </row>
    <row r="156" spans="34:34" s="15" customFormat="1" ht="16.5" customHeight="1" x14ac:dyDescent="0.2">
      <c r="AH156" s="16"/>
    </row>
    <row r="157" spans="34:34" s="15" customFormat="1" ht="16.5" customHeight="1" x14ac:dyDescent="0.2">
      <c r="AH157" s="16"/>
    </row>
    <row r="158" spans="34:34" s="15" customFormat="1" ht="16.5" customHeight="1" x14ac:dyDescent="0.2">
      <c r="AH158" s="16"/>
    </row>
    <row r="159" spans="34:34" s="15" customFormat="1" ht="16.5" customHeight="1" x14ac:dyDescent="0.2">
      <c r="AH159" s="16"/>
    </row>
    <row r="160" spans="34:34" s="15" customFormat="1" ht="16.5" customHeight="1" x14ac:dyDescent="0.2">
      <c r="AH160" s="16"/>
    </row>
    <row r="161" spans="34:34" s="15" customFormat="1" ht="16.5" customHeight="1" x14ac:dyDescent="0.2">
      <c r="AH161" s="16"/>
    </row>
    <row r="162" spans="34:34" s="15" customFormat="1" ht="16.5" customHeight="1" x14ac:dyDescent="0.2">
      <c r="AH162" s="16"/>
    </row>
    <row r="163" spans="34:34" s="15" customFormat="1" ht="16.5" customHeight="1" x14ac:dyDescent="0.2">
      <c r="AH163" s="16"/>
    </row>
    <row r="164" spans="34:34" s="15" customFormat="1" ht="16.5" customHeight="1" x14ac:dyDescent="0.2">
      <c r="AH164" s="16"/>
    </row>
    <row r="165" spans="34:34" s="15" customFormat="1" ht="16.5" customHeight="1" x14ac:dyDescent="0.2">
      <c r="AH165" s="16"/>
    </row>
    <row r="166" spans="34:34" s="15" customFormat="1" ht="16.5" customHeight="1" x14ac:dyDescent="0.2">
      <c r="AH166" s="16"/>
    </row>
    <row r="167" spans="34:34" s="15" customFormat="1" ht="16.5" customHeight="1" x14ac:dyDescent="0.2">
      <c r="AH167" s="16"/>
    </row>
    <row r="168" spans="34:34" s="15" customFormat="1" ht="16.5" customHeight="1" x14ac:dyDescent="0.2">
      <c r="AH168" s="16"/>
    </row>
    <row r="169" spans="34:34" s="15" customFormat="1" ht="16.5" customHeight="1" x14ac:dyDescent="0.2">
      <c r="AH169" s="16"/>
    </row>
    <row r="170" spans="34:34" s="15" customFormat="1" ht="16.5" customHeight="1" x14ac:dyDescent="0.2">
      <c r="AH170" s="16"/>
    </row>
    <row r="171" spans="34:34" s="15" customFormat="1" ht="16.5" customHeight="1" x14ac:dyDescent="0.2">
      <c r="AH171" s="16"/>
    </row>
    <row r="172" spans="34:34" s="15" customFormat="1" ht="16.5" customHeight="1" x14ac:dyDescent="0.2">
      <c r="AH172" s="16"/>
    </row>
    <row r="173" spans="34:34" s="15" customFormat="1" ht="16.5" customHeight="1" x14ac:dyDescent="0.2">
      <c r="AH173" s="16"/>
    </row>
    <row r="174" spans="34:34" s="15" customFormat="1" ht="16.5" customHeight="1" x14ac:dyDescent="0.2">
      <c r="AH174" s="16"/>
    </row>
    <row r="175" spans="34:34" s="15" customFormat="1" ht="16.5" customHeight="1" x14ac:dyDescent="0.2">
      <c r="AH175" s="16"/>
    </row>
    <row r="176" spans="34:34" s="15" customFormat="1" ht="16.5" customHeight="1" x14ac:dyDescent="0.2">
      <c r="AH176" s="16"/>
    </row>
    <row r="177" spans="34:34" s="15" customFormat="1" ht="16.5" customHeight="1" x14ac:dyDescent="0.2">
      <c r="AH177" s="16"/>
    </row>
    <row r="178" spans="34:34" s="15" customFormat="1" ht="16.5" customHeight="1" x14ac:dyDescent="0.2">
      <c r="AH178" s="16"/>
    </row>
    <row r="179" spans="34:34" s="15" customFormat="1" ht="16.5" customHeight="1" x14ac:dyDescent="0.2">
      <c r="AH179" s="16"/>
    </row>
    <row r="180" spans="34:34" s="15" customFormat="1" ht="16.5" customHeight="1" x14ac:dyDescent="0.2">
      <c r="AH180" s="16"/>
    </row>
    <row r="181" spans="34:34" s="15" customFormat="1" ht="16.5" customHeight="1" x14ac:dyDescent="0.2">
      <c r="AH181" s="16"/>
    </row>
    <row r="182" spans="34:34" s="15" customFormat="1" ht="16.5" customHeight="1" x14ac:dyDescent="0.2">
      <c r="AH182" s="16"/>
    </row>
    <row r="183" spans="34:34" s="15" customFormat="1" ht="16.5" customHeight="1" x14ac:dyDescent="0.2">
      <c r="AH183" s="16"/>
    </row>
    <row r="184" spans="34:34" s="15" customFormat="1" ht="16.5" customHeight="1" x14ac:dyDescent="0.2">
      <c r="AH184" s="16"/>
    </row>
    <row r="185" spans="34:34" s="15" customFormat="1" ht="16.5" customHeight="1" x14ac:dyDescent="0.2">
      <c r="AH185" s="16"/>
    </row>
    <row r="186" spans="34:34" s="15" customFormat="1" ht="16.5" customHeight="1" x14ac:dyDescent="0.2">
      <c r="AH186" s="16"/>
    </row>
    <row r="187" spans="34:34" s="15" customFormat="1" ht="16.5" customHeight="1" x14ac:dyDescent="0.2">
      <c r="AH187" s="16"/>
    </row>
    <row r="188" spans="34:34" s="15" customFormat="1" ht="16.5" customHeight="1" x14ac:dyDescent="0.2">
      <c r="AH188" s="16"/>
    </row>
    <row r="189" spans="34:34" s="15" customFormat="1" ht="16.5" customHeight="1" x14ac:dyDescent="0.2">
      <c r="AH189" s="16"/>
    </row>
    <row r="190" spans="34:34" s="15" customFormat="1" ht="16.5" customHeight="1" x14ac:dyDescent="0.2">
      <c r="AH190" s="16"/>
    </row>
    <row r="191" spans="34:34" s="15" customFormat="1" ht="16.5" customHeight="1" x14ac:dyDescent="0.2">
      <c r="AH191" s="16"/>
    </row>
    <row r="192" spans="34:34" s="15" customFormat="1" ht="16.5" customHeight="1" x14ac:dyDescent="0.2">
      <c r="AH192" s="16"/>
    </row>
    <row r="193" spans="34:34" s="15" customFormat="1" ht="16.5" customHeight="1" x14ac:dyDescent="0.2">
      <c r="AH193" s="16"/>
    </row>
    <row r="194" spans="34:34" s="15" customFormat="1" ht="16.5" customHeight="1" x14ac:dyDescent="0.2">
      <c r="AH194" s="16"/>
    </row>
    <row r="195" spans="34:34" s="15" customFormat="1" ht="16.5" customHeight="1" x14ac:dyDescent="0.2">
      <c r="AH195" s="16"/>
    </row>
    <row r="196" spans="34:34" s="15" customFormat="1" ht="16.5" customHeight="1" x14ac:dyDescent="0.2">
      <c r="AH196" s="16"/>
    </row>
    <row r="197" spans="34:34" s="15" customFormat="1" ht="16.5" customHeight="1" x14ac:dyDescent="0.2">
      <c r="AH197" s="16"/>
    </row>
    <row r="198" spans="34:34" s="15" customFormat="1" ht="16.5" customHeight="1" x14ac:dyDescent="0.2">
      <c r="AH198" s="16"/>
    </row>
    <row r="199" spans="34:34" s="15" customFormat="1" ht="16.5" customHeight="1" x14ac:dyDescent="0.2">
      <c r="AH199" s="16"/>
    </row>
    <row r="200" spans="34:34" s="15" customFormat="1" ht="16.5" customHeight="1" x14ac:dyDescent="0.2">
      <c r="AH200" s="16"/>
    </row>
    <row r="201" spans="34:34" s="15" customFormat="1" ht="16.5" customHeight="1" x14ac:dyDescent="0.2">
      <c r="AH201" s="16"/>
    </row>
    <row r="202" spans="34:34" s="15" customFormat="1" ht="16.5" customHeight="1" x14ac:dyDescent="0.2">
      <c r="AH202" s="16"/>
    </row>
    <row r="203" spans="34:34" s="15" customFormat="1" ht="16.5" customHeight="1" x14ac:dyDescent="0.2">
      <c r="AH203" s="16"/>
    </row>
    <row r="204" spans="34:34" s="15" customFormat="1" ht="16.5" customHeight="1" x14ac:dyDescent="0.2">
      <c r="AH204" s="16"/>
    </row>
    <row r="205" spans="34:34" s="15" customFormat="1" ht="16.5" customHeight="1" x14ac:dyDescent="0.2">
      <c r="AH205" s="16"/>
    </row>
    <row r="206" spans="34:34" s="15" customFormat="1" ht="16.5" customHeight="1" x14ac:dyDescent="0.2">
      <c r="AH206" s="16"/>
    </row>
    <row r="207" spans="34:34" s="15" customFormat="1" ht="16.5" customHeight="1" x14ac:dyDescent="0.2">
      <c r="AH207" s="16"/>
    </row>
    <row r="208" spans="34:34" s="15" customFormat="1" ht="16.5" customHeight="1" x14ac:dyDescent="0.2">
      <c r="AH208" s="16"/>
    </row>
    <row r="209" spans="34:34" s="15" customFormat="1" ht="16.5" customHeight="1" x14ac:dyDescent="0.2">
      <c r="AH209" s="16"/>
    </row>
    <row r="210" spans="34:34" s="15" customFormat="1" ht="16.5" customHeight="1" x14ac:dyDescent="0.2">
      <c r="AH210" s="16"/>
    </row>
    <row r="211" spans="34:34" s="15" customFormat="1" ht="16.5" customHeight="1" x14ac:dyDescent="0.2">
      <c r="AH211" s="16"/>
    </row>
    <row r="212" spans="34:34" s="15" customFormat="1" ht="16.5" customHeight="1" x14ac:dyDescent="0.2">
      <c r="AH212" s="16"/>
    </row>
    <row r="213" spans="34:34" s="15" customFormat="1" ht="16.5" customHeight="1" x14ac:dyDescent="0.2">
      <c r="AH213" s="16"/>
    </row>
    <row r="214" spans="34:34" s="15" customFormat="1" ht="16.5" customHeight="1" x14ac:dyDescent="0.2">
      <c r="AH214" s="16"/>
    </row>
    <row r="215" spans="34:34" s="15" customFormat="1" ht="16.5" customHeight="1" x14ac:dyDescent="0.2">
      <c r="AH215" s="16"/>
    </row>
    <row r="216" spans="34:34" s="15" customFormat="1" ht="16.5" customHeight="1" x14ac:dyDescent="0.2">
      <c r="AH216" s="16"/>
    </row>
    <row r="217" spans="34:34" s="15" customFormat="1" ht="16.5" customHeight="1" x14ac:dyDescent="0.2">
      <c r="AH217" s="16"/>
    </row>
    <row r="218" spans="34:34" s="15" customFormat="1" ht="16.5" customHeight="1" x14ac:dyDescent="0.2">
      <c r="AH218" s="16"/>
    </row>
  </sheetData>
  <sheetProtection algorithmName="SHA-512" hashValue="ciV1r6+sdmlRG8aNoYnjKZwj401/KlklqfL/QzX+JBb5/oh1a5tiArIWLgMbrvVJn5zqEmUYhOEHSW7R/OApWw==" saltValue="McuL4en5aqlrnK1tZnFV5w==" spinCount="100000" sheet="1" formatCells="0" formatColumns="0" formatRows="0"/>
  <mergeCells count="96">
    <mergeCell ref="AS40:AS45"/>
    <mergeCell ref="N50:U50"/>
    <mergeCell ref="AI50:AQ50"/>
    <mergeCell ref="N41:AC45"/>
    <mergeCell ref="K48:M48"/>
    <mergeCell ref="N48:AC48"/>
    <mergeCell ref="AD42:AQ42"/>
    <mergeCell ref="H46:L46"/>
    <mergeCell ref="AD41:AQ41"/>
    <mergeCell ref="AD40:AH40"/>
    <mergeCell ref="AI40:AQ40"/>
    <mergeCell ref="B48:J48"/>
    <mergeCell ref="B44:K44"/>
    <mergeCell ref="B45:K45"/>
    <mergeCell ref="B40:K40"/>
    <mergeCell ref="AK33:AQ33"/>
    <mergeCell ref="D37:AI37"/>
    <mergeCell ref="AK31:AQ31"/>
    <mergeCell ref="AK24:AQ24"/>
    <mergeCell ref="AK25:AQ25"/>
    <mergeCell ref="C8:D8"/>
    <mergeCell ref="E8:F8"/>
    <mergeCell ref="F10:V10"/>
    <mergeCell ref="B14:C17"/>
    <mergeCell ref="D14:L14"/>
    <mergeCell ref="N14:O14"/>
    <mergeCell ref="P14:W14"/>
    <mergeCell ref="D16:I16"/>
    <mergeCell ref="M9:V9"/>
    <mergeCell ref="D15:M15"/>
    <mergeCell ref="P15:W15"/>
    <mergeCell ref="D17:AO17"/>
    <mergeCell ref="Z9:AP10"/>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AK20:AQ20"/>
    <mergeCell ref="F27:AI27"/>
    <mergeCell ref="F24:AI24"/>
    <mergeCell ref="F25:AI25"/>
    <mergeCell ref="AK27:AQ27"/>
    <mergeCell ref="B18:H18"/>
    <mergeCell ref="B19:R19"/>
    <mergeCell ref="D20:D23"/>
    <mergeCell ref="E20:AI20"/>
    <mergeCell ref="AK21:AQ21"/>
    <mergeCell ref="E21:AI21"/>
    <mergeCell ref="D24:E27"/>
    <mergeCell ref="F26:AI26"/>
    <mergeCell ref="AK26:AQ26"/>
    <mergeCell ref="H39:I39"/>
    <mergeCell ref="O39:AA39"/>
    <mergeCell ref="AD39:AQ39"/>
    <mergeCell ref="AK30:AQ30"/>
    <mergeCell ref="AK28:AQ28"/>
    <mergeCell ref="Z38:AL38"/>
    <mergeCell ref="AK36:AQ36"/>
    <mergeCell ref="AK37:AQ37"/>
    <mergeCell ref="D34:AI34"/>
    <mergeCell ref="D35:AI35"/>
    <mergeCell ref="AK35:AQ35"/>
    <mergeCell ref="B39:G39"/>
    <mergeCell ref="AK32:AQ32"/>
    <mergeCell ref="D32:AI32"/>
    <mergeCell ref="F31:AI31"/>
    <mergeCell ref="D29:E31"/>
    <mergeCell ref="B38:J38"/>
    <mergeCell ref="K38:V38"/>
    <mergeCell ref="T19:AK19"/>
    <mergeCell ref="B20:C32"/>
    <mergeCell ref="E22:AI22"/>
    <mergeCell ref="E23:AI23"/>
    <mergeCell ref="AK22:AQ22"/>
    <mergeCell ref="AK23:AQ23"/>
    <mergeCell ref="F29:AI29"/>
    <mergeCell ref="F30:AI30"/>
    <mergeCell ref="B33:C37"/>
    <mergeCell ref="D28:AI28"/>
    <mergeCell ref="AK34:AQ34"/>
    <mergeCell ref="AK29:AQ29"/>
    <mergeCell ref="D36:AI36"/>
    <mergeCell ref="D33:AI33"/>
  </mergeCells>
  <hyperlinks>
    <hyperlink ref="AI50" r:id="rId1" xr:uid="{00000000-0004-0000-0100-000000000000}"/>
  </hyperlinks>
  <pageMargins left="0.11811023622047245" right="0.11811023622047245" top="0.19685039370078741" bottom="0.15748031496062992" header="0.31496062992125984" footer="0.31496062992125984"/>
  <pageSetup scale="65"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R937"/>
  <sheetViews>
    <sheetView workbookViewId="0">
      <pane ySplit="6" topLeftCell="A7" activePane="bottomLeft" state="frozen"/>
      <selection pane="bottomLeft" activeCell="F19" sqref="F19"/>
    </sheetView>
  </sheetViews>
  <sheetFormatPr baseColWidth="10" defaultColWidth="12" defaultRowHeight="10" x14ac:dyDescent="0.2"/>
  <cols>
    <col min="1" max="1" width="1.5546875" style="2" customWidth="1"/>
    <col min="2" max="2" width="86.109375" style="2" customWidth="1"/>
    <col min="3" max="3" width="27" style="2" customWidth="1"/>
    <col min="4" max="9" width="12" style="2"/>
    <col min="10" max="10" width="17.6640625" style="2" customWidth="1"/>
    <col min="11" max="16384" width="12" style="2"/>
  </cols>
  <sheetData>
    <row r="1" spans="1:18" x14ac:dyDescent="0.2">
      <c r="J1" s="5"/>
      <c r="K1" s="5"/>
      <c r="L1" s="5"/>
      <c r="M1" s="5"/>
      <c r="N1" s="5"/>
      <c r="O1" s="5"/>
      <c r="P1" s="5"/>
      <c r="Q1" s="5"/>
      <c r="R1" s="5"/>
    </row>
    <row r="2" spans="1:18" ht="5.5" customHeight="1" x14ac:dyDescent="0.2">
      <c r="I2" s="115"/>
      <c r="J2" s="116"/>
      <c r="K2" s="5"/>
      <c r="L2" s="5"/>
      <c r="M2" s="5"/>
      <c r="N2" s="5"/>
      <c r="O2" s="5"/>
      <c r="P2" s="5"/>
      <c r="Q2" s="5"/>
      <c r="R2" s="5"/>
    </row>
    <row r="3" spans="1:18" ht="10.5" x14ac:dyDescent="0.25">
      <c r="I3" s="492" t="s">
        <v>115</v>
      </c>
      <c r="J3" s="492"/>
      <c r="K3" s="5"/>
      <c r="L3" s="5"/>
      <c r="M3" s="5"/>
      <c r="N3" s="5"/>
      <c r="O3" s="5"/>
      <c r="P3" s="5"/>
      <c r="Q3" s="5"/>
      <c r="R3" s="5"/>
    </row>
    <row r="4" spans="1:18" ht="14.5" customHeight="1" x14ac:dyDescent="0.25">
      <c r="I4" s="491">
        <f>+Formulario!AK37</f>
        <v>0</v>
      </c>
      <c r="J4" s="491"/>
      <c r="K4" s="5"/>
      <c r="L4" s="5"/>
      <c r="M4" s="5"/>
      <c r="N4" s="5"/>
      <c r="O4" s="5"/>
      <c r="P4" s="5"/>
      <c r="Q4" s="5"/>
      <c r="R4" s="5"/>
    </row>
    <row r="5" spans="1:18" x14ac:dyDescent="0.2">
      <c r="J5" s="5"/>
      <c r="K5" s="5"/>
      <c r="L5" s="5"/>
      <c r="M5" s="5"/>
      <c r="N5" s="5"/>
      <c r="O5" s="5"/>
      <c r="P5" s="5"/>
      <c r="Q5" s="5"/>
      <c r="R5" s="5"/>
    </row>
    <row r="6" spans="1:18" x14ac:dyDescent="0.2">
      <c r="J6" s="5"/>
      <c r="K6" s="5"/>
      <c r="L6" s="5"/>
      <c r="M6" s="5"/>
      <c r="N6" s="5"/>
      <c r="O6" s="5"/>
      <c r="P6" s="5"/>
      <c r="Q6" s="5"/>
      <c r="R6" s="5"/>
    </row>
    <row r="7" spans="1:18" s="89" customFormat="1" ht="6" customHeight="1" x14ac:dyDescent="0.3">
      <c r="C7" s="91"/>
      <c r="D7" s="91"/>
      <c r="E7" s="91"/>
      <c r="F7" s="91"/>
      <c r="G7" s="91"/>
      <c r="H7" s="91"/>
      <c r="I7" s="91"/>
    </row>
    <row r="8" spans="1:18" s="89" customFormat="1" ht="14" hidden="1" x14ac:dyDescent="0.3">
      <c r="C8" s="91"/>
      <c r="D8" s="91"/>
      <c r="E8" s="91"/>
      <c r="F8" s="91"/>
      <c r="G8" s="91"/>
      <c r="H8" s="91"/>
      <c r="I8" s="91"/>
    </row>
    <row r="9" spans="1:18" s="89" customFormat="1" ht="15.5" x14ac:dyDescent="0.35">
      <c r="A9" s="493"/>
      <c r="B9" s="211" t="s">
        <v>81</v>
      </c>
      <c r="C9" s="232"/>
      <c r="E9" s="91"/>
      <c r="H9" s="91"/>
      <c r="I9" s="91"/>
    </row>
    <row r="10" spans="1:18" s="89" customFormat="1" ht="14" x14ac:dyDescent="0.3">
      <c r="A10" s="493"/>
      <c r="C10" s="91"/>
      <c r="D10" s="91"/>
      <c r="E10" s="91"/>
      <c r="F10" s="91"/>
      <c r="G10" s="91"/>
      <c r="H10" s="91"/>
      <c r="I10" s="91"/>
    </row>
    <row r="11" spans="1:18" s="89" customFormat="1" ht="14" x14ac:dyDescent="0.3">
      <c r="A11" s="493"/>
      <c r="B11" s="216" t="s">
        <v>82</v>
      </c>
      <c r="C11" s="216" t="s">
        <v>148</v>
      </c>
      <c r="D11" s="91"/>
      <c r="E11" s="91"/>
      <c r="F11" s="91"/>
      <c r="G11" s="91"/>
      <c r="H11" s="91"/>
      <c r="I11" s="91"/>
    </row>
    <row r="12" spans="1:18" s="89" customFormat="1" ht="14" x14ac:dyDescent="0.3">
      <c r="A12" s="493"/>
      <c r="B12" s="218"/>
      <c r="C12" s="213"/>
      <c r="D12" s="91"/>
      <c r="E12" s="91"/>
      <c r="F12" s="91"/>
      <c r="G12" s="91"/>
      <c r="H12" s="91"/>
      <c r="I12" s="91"/>
    </row>
    <row r="13" spans="1:18" s="89" customFormat="1" ht="14" x14ac:dyDescent="0.3">
      <c r="A13" s="493"/>
      <c r="B13" s="111" t="s">
        <v>90</v>
      </c>
      <c r="C13" s="111">
        <f>+'Acciones y cuotas'!C111</f>
        <v>0</v>
      </c>
      <c r="D13" s="88"/>
      <c r="H13" s="263"/>
      <c r="I13" s="263"/>
      <c r="J13" s="264"/>
    </row>
    <row r="14" spans="1:18" s="89" customFormat="1" ht="15" customHeight="1" x14ac:dyDescent="0.3">
      <c r="A14" s="493"/>
      <c r="B14" s="111" t="s">
        <v>89</v>
      </c>
      <c r="C14" s="111">
        <f>+'Acciones y cuotas'!E218</f>
        <v>0</v>
      </c>
      <c r="D14" s="88"/>
      <c r="H14" s="263"/>
      <c r="I14" s="263"/>
      <c r="J14" s="264"/>
    </row>
    <row r="15" spans="1:18" s="89" customFormat="1" ht="14" x14ac:dyDescent="0.3">
      <c r="A15" s="493"/>
      <c r="B15" s="111" t="s">
        <v>112</v>
      </c>
      <c r="C15" s="110"/>
      <c r="D15" s="213"/>
      <c r="E15" s="213"/>
      <c r="F15" s="91"/>
      <c r="G15" s="91"/>
      <c r="H15" s="263"/>
      <c r="I15" s="263"/>
      <c r="J15" s="264"/>
      <c r="K15" s="91"/>
      <c r="L15" s="91"/>
      <c r="M15" s="91"/>
    </row>
    <row r="16" spans="1:18" s="89" customFormat="1" ht="14" x14ac:dyDescent="0.3">
      <c r="A16" s="493"/>
      <c r="B16" s="110" t="s">
        <v>83</v>
      </c>
      <c r="C16" s="110"/>
      <c r="D16" s="213"/>
      <c r="E16" s="213"/>
      <c r="F16" s="91"/>
      <c r="G16" s="91"/>
      <c r="H16" s="91"/>
      <c r="I16" s="91"/>
      <c r="J16" s="91"/>
      <c r="K16" s="91"/>
      <c r="L16" s="91"/>
      <c r="M16" s="91"/>
    </row>
    <row r="17" spans="1:13" s="89" customFormat="1" ht="14" x14ac:dyDescent="0.3">
      <c r="A17" s="493"/>
      <c r="B17" s="110" t="s">
        <v>84</v>
      </c>
      <c r="C17" s="110"/>
      <c r="D17" s="213"/>
      <c r="E17" s="213"/>
      <c r="F17" s="91"/>
      <c r="G17" s="91"/>
      <c r="H17" s="91"/>
      <c r="I17" s="91"/>
      <c r="J17" s="91"/>
      <c r="K17" s="91"/>
      <c r="L17" s="91"/>
      <c r="M17" s="91"/>
    </row>
    <row r="18" spans="1:13" s="89" customFormat="1" ht="14" x14ac:dyDescent="0.3">
      <c r="A18" s="493"/>
      <c r="B18" s="110" t="s">
        <v>85</v>
      </c>
      <c r="C18" s="110"/>
      <c r="D18" s="213"/>
      <c r="E18" s="213"/>
      <c r="F18" s="91"/>
      <c r="G18" s="91"/>
      <c r="H18" s="91"/>
      <c r="I18" s="91"/>
      <c r="J18" s="91"/>
      <c r="K18" s="91"/>
      <c r="L18" s="91"/>
      <c r="M18" s="91"/>
    </row>
    <row r="19" spans="1:13" s="89" customFormat="1" ht="14" x14ac:dyDescent="0.3">
      <c r="A19" s="493"/>
      <c r="B19" s="110" t="s">
        <v>86</v>
      </c>
      <c r="C19" s="110"/>
      <c r="D19" s="213"/>
      <c r="E19" s="213"/>
      <c r="F19" s="91"/>
      <c r="G19" s="91"/>
      <c r="H19" s="91"/>
      <c r="I19" s="91"/>
      <c r="J19" s="91"/>
      <c r="K19" s="91"/>
      <c r="L19" s="91"/>
      <c r="M19" s="91"/>
    </row>
    <row r="20" spans="1:13" s="89" customFormat="1" ht="14" x14ac:dyDescent="0.3">
      <c r="A20" s="493"/>
      <c r="B20" s="110" t="s">
        <v>87</v>
      </c>
      <c r="C20" s="110"/>
      <c r="D20" s="213"/>
      <c r="E20" s="213"/>
      <c r="F20" s="91"/>
      <c r="G20" s="91"/>
      <c r="H20" s="91"/>
      <c r="I20" s="91"/>
      <c r="J20" s="91"/>
      <c r="K20" s="91"/>
      <c r="L20" s="91"/>
      <c r="M20" s="91"/>
    </row>
    <row r="21" spans="1:13" s="89" customFormat="1" ht="14" x14ac:dyDescent="0.3">
      <c r="A21" s="493"/>
      <c r="B21" s="110" t="s">
        <v>88</v>
      </c>
      <c r="C21" s="110"/>
      <c r="D21" s="213"/>
      <c r="E21" s="213"/>
      <c r="F21" s="91"/>
      <c r="G21" s="91"/>
      <c r="H21" s="91"/>
      <c r="I21" s="91"/>
      <c r="J21" s="91"/>
      <c r="K21" s="91"/>
      <c r="L21" s="91"/>
      <c r="M21" s="91"/>
    </row>
    <row r="22" spans="1:13" s="89" customFormat="1" ht="14" x14ac:dyDescent="0.3">
      <c r="A22" s="493"/>
      <c r="B22" s="110" t="s">
        <v>143</v>
      </c>
      <c r="C22" s="110"/>
      <c r="D22" s="213"/>
      <c r="E22" s="213"/>
      <c r="F22" s="91"/>
      <c r="G22" s="91"/>
      <c r="H22" s="91"/>
      <c r="I22" s="91"/>
      <c r="J22" s="91"/>
      <c r="K22" s="91"/>
      <c r="L22" s="91"/>
      <c r="M22" s="91"/>
    </row>
    <row r="23" spans="1:13" s="89" customFormat="1" ht="14" hidden="1" customHeight="1" x14ac:dyDescent="0.3">
      <c r="A23" s="493"/>
      <c r="B23" s="110"/>
      <c r="C23" s="110"/>
      <c r="D23" s="213"/>
      <c r="E23" s="213"/>
      <c r="F23" s="91"/>
      <c r="G23" s="91"/>
      <c r="H23" s="91"/>
      <c r="I23" s="91"/>
      <c r="J23" s="91"/>
      <c r="K23" s="91"/>
      <c r="L23" s="91"/>
      <c r="M23" s="91"/>
    </row>
    <row r="24" spans="1:13" s="89" customFormat="1" ht="14" hidden="1" customHeight="1" x14ac:dyDescent="0.3">
      <c r="A24" s="493"/>
      <c r="B24" s="110"/>
      <c r="C24" s="110"/>
      <c r="D24" s="213"/>
      <c r="E24" s="213"/>
      <c r="F24" s="91"/>
      <c r="G24" s="91"/>
      <c r="H24" s="91"/>
      <c r="I24" s="91"/>
      <c r="J24" s="91"/>
      <c r="K24" s="91"/>
      <c r="L24" s="91"/>
      <c r="M24" s="91"/>
    </row>
    <row r="25" spans="1:13" s="89" customFormat="1" ht="14" hidden="1" customHeight="1" x14ac:dyDescent="0.3">
      <c r="A25" s="493"/>
      <c r="B25" s="110"/>
      <c r="C25" s="110"/>
      <c r="D25" s="213"/>
      <c r="E25" s="213"/>
      <c r="F25" s="91"/>
      <c r="G25" s="91"/>
      <c r="H25" s="91"/>
      <c r="I25" s="91"/>
      <c r="J25" s="91"/>
      <c r="K25" s="91"/>
      <c r="L25" s="91"/>
      <c r="M25" s="91"/>
    </row>
    <row r="26" spans="1:13" s="89" customFormat="1" ht="14" hidden="1" customHeight="1" x14ac:dyDescent="0.3">
      <c r="A26" s="493"/>
      <c r="B26" s="110"/>
      <c r="C26" s="110"/>
      <c r="D26" s="213"/>
      <c r="E26" s="213"/>
      <c r="F26" s="91"/>
      <c r="G26" s="91"/>
      <c r="H26" s="91"/>
      <c r="I26" s="91"/>
      <c r="J26" s="91"/>
      <c r="K26" s="91"/>
      <c r="L26" s="91"/>
      <c r="M26" s="91"/>
    </row>
    <row r="27" spans="1:13" s="89" customFormat="1" ht="14" hidden="1" customHeight="1" x14ac:dyDescent="0.3">
      <c r="A27" s="493"/>
      <c r="B27" s="110"/>
      <c r="C27" s="110"/>
      <c r="D27" s="213"/>
      <c r="E27" s="213"/>
      <c r="F27" s="91"/>
      <c r="G27" s="91"/>
      <c r="H27" s="91"/>
      <c r="I27" s="91"/>
      <c r="J27" s="91"/>
      <c r="K27" s="91"/>
      <c r="L27" s="91"/>
      <c r="M27" s="91"/>
    </row>
    <row r="28" spans="1:13" s="89" customFormat="1" ht="14" hidden="1" customHeight="1" x14ac:dyDescent="0.3">
      <c r="A28" s="493"/>
      <c r="B28" s="110"/>
      <c r="C28" s="110"/>
      <c r="D28" s="213"/>
      <c r="E28" s="213"/>
      <c r="F28" s="91"/>
      <c r="G28" s="91"/>
      <c r="H28" s="91"/>
      <c r="I28" s="91"/>
      <c r="J28" s="91"/>
      <c r="K28" s="91"/>
      <c r="L28" s="91"/>
      <c r="M28" s="91"/>
    </row>
    <row r="29" spans="1:13" s="89" customFormat="1" ht="14" hidden="1" customHeight="1" x14ac:dyDescent="0.3">
      <c r="A29" s="493"/>
      <c r="B29" s="110"/>
      <c r="C29" s="110"/>
      <c r="D29" s="213"/>
      <c r="E29" s="213"/>
      <c r="F29" s="91"/>
      <c r="G29" s="91"/>
      <c r="H29" s="91"/>
      <c r="I29" s="91"/>
      <c r="J29" s="91"/>
      <c r="K29" s="91"/>
      <c r="L29" s="91"/>
      <c r="M29" s="91"/>
    </row>
    <row r="30" spans="1:13" s="89" customFormat="1" ht="14" hidden="1" customHeight="1" x14ac:dyDescent="0.3">
      <c r="A30" s="493"/>
      <c r="B30" s="110"/>
      <c r="C30" s="110"/>
      <c r="D30" s="213"/>
      <c r="E30" s="213"/>
      <c r="F30" s="91"/>
      <c r="G30" s="91"/>
      <c r="H30" s="91"/>
      <c r="I30" s="91"/>
      <c r="J30" s="91"/>
      <c r="K30" s="91"/>
      <c r="L30" s="91"/>
      <c r="M30" s="91"/>
    </row>
    <row r="31" spans="1:13" s="89" customFormat="1" ht="14" hidden="1" customHeight="1" x14ac:dyDescent="0.3">
      <c r="A31" s="493"/>
      <c r="B31" s="110"/>
      <c r="C31" s="110"/>
      <c r="D31" s="213"/>
      <c r="E31" s="213"/>
      <c r="F31" s="91"/>
      <c r="G31" s="91"/>
      <c r="H31" s="91"/>
      <c r="I31" s="91"/>
      <c r="J31" s="91"/>
      <c r="K31" s="91"/>
      <c r="L31" s="91"/>
      <c r="M31" s="91"/>
    </row>
    <row r="32" spans="1:13" s="89" customFormat="1" ht="14" hidden="1" customHeight="1" x14ac:dyDescent="0.3">
      <c r="A32" s="493"/>
      <c r="B32" s="110"/>
      <c r="C32" s="110"/>
      <c r="D32" s="213"/>
      <c r="E32" s="213"/>
      <c r="F32" s="91"/>
      <c r="G32" s="91"/>
      <c r="H32" s="91"/>
      <c r="I32" s="91"/>
      <c r="J32" s="91"/>
      <c r="K32" s="91"/>
      <c r="L32" s="91"/>
      <c r="M32" s="91"/>
    </row>
    <row r="33" spans="1:13" s="89" customFormat="1" ht="14" hidden="1" customHeight="1" x14ac:dyDescent="0.3">
      <c r="A33" s="493"/>
      <c r="B33" s="110"/>
      <c r="C33" s="110"/>
      <c r="D33" s="213"/>
      <c r="E33" s="213"/>
      <c r="F33" s="91"/>
      <c r="G33" s="91"/>
      <c r="H33" s="91"/>
      <c r="I33" s="91"/>
      <c r="J33" s="91"/>
      <c r="K33" s="91"/>
      <c r="L33" s="91"/>
      <c r="M33" s="91"/>
    </row>
    <row r="34" spans="1:13" s="89" customFormat="1" ht="14" hidden="1" customHeight="1" x14ac:dyDescent="0.3">
      <c r="A34" s="493"/>
      <c r="B34" s="110"/>
      <c r="C34" s="110"/>
      <c r="D34" s="213"/>
      <c r="E34" s="213"/>
      <c r="F34" s="91"/>
      <c r="G34" s="91"/>
      <c r="H34" s="91"/>
      <c r="I34" s="91"/>
      <c r="J34" s="91"/>
      <c r="K34" s="91"/>
      <c r="L34" s="91"/>
      <c r="M34" s="91"/>
    </row>
    <row r="35" spans="1:13" s="89" customFormat="1" ht="14" hidden="1" customHeight="1" x14ac:dyDescent="0.3">
      <c r="A35" s="493"/>
      <c r="B35" s="110"/>
      <c r="C35" s="110"/>
      <c r="D35" s="213"/>
      <c r="E35" s="213"/>
      <c r="F35" s="91"/>
      <c r="G35" s="91"/>
      <c r="H35" s="91"/>
      <c r="I35" s="91"/>
      <c r="J35" s="91"/>
      <c r="K35" s="91"/>
      <c r="L35" s="91"/>
      <c r="M35" s="91"/>
    </row>
    <row r="36" spans="1:13" s="89" customFormat="1" ht="14" hidden="1" customHeight="1" x14ac:dyDescent="0.3">
      <c r="A36" s="493"/>
      <c r="B36" s="110"/>
      <c r="C36" s="110"/>
      <c r="D36" s="213"/>
      <c r="E36" s="213"/>
      <c r="F36" s="91"/>
      <c r="G36" s="91"/>
      <c r="H36" s="91"/>
      <c r="I36" s="91"/>
      <c r="J36" s="91"/>
      <c r="K36" s="91"/>
      <c r="L36" s="91"/>
      <c r="M36" s="91"/>
    </row>
    <row r="37" spans="1:13" s="89" customFormat="1" ht="14" hidden="1" customHeight="1" x14ac:dyDescent="0.3">
      <c r="A37" s="493"/>
      <c r="B37" s="110"/>
      <c r="C37" s="110"/>
      <c r="D37" s="213"/>
      <c r="E37" s="213"/>
      <c r="F37" s="91"/>
      <c r="G37" s="91"/>
      <c r="H37" s="91"/>
      <c r="I37" s="91"/>
      <c r="J37" s="91"/>
      <c r="K37" s="91"/>
      <c r="L37" s="91"/>
      <c r="M37" s="91"/>
    </row>
    <row r="38" spans="1:13" s="89" customFormat="1" ht="14" hidden="1" customHeight="1" x14ac:dyDescent="0.3">
      <c r="A38" s="493"/>
      <c r="B38" s="110"/>
      <c r="C38" s="110"/>
      <c r="D38" s="213"/>
      <c r="E38" s="213"/>
      <c r="F38" s="91"/>
      <c r="G38" s="91"/>
      <c r="H38" s="91"/>
      <c r="I38" s="91"/>
      <c r="J38" s="91"/>
      <c r="K38" s="91"/>
      <c r="L38" s="91"/>
      <c r="M38" s="91"/>
    </row>
    <row r="39" spans="1:13" s="89" customFormat="1" ht="14" hidden="1" customHeight="1" x14ac:dyDescent="0.3">
      <c r="A39" s="493"/>
      <c r="B39" s="110"/>
      <c r="C39" s="110"/>
      <c r="D39" s="213"/>
      <c r="E39" s="213"/>
      <c r="F39" s="91"/>
      <c r="G39" s="91"/>
      <c r="H39" s="91"/>
      <c r="I39" s="91"/>
      <c r="J39" s="91"/>
      <c r="K39" s="91"/>
      <c r="L39" s="91"/>
      <c r="M39" s="91"/>
    </row>
    <row r="40" spans="1:13" s="89" customFormat="1" ht="14" hidden="1" customHeight="1" x14ac:dyDescent="0.3">
      <c r="A40" s="493"/>
      <c r="B40" s="110"/>
      <c r="C40" s="110"/>
      <c r="D40" s="213"/>
      <c r="E40" s="213"/>
      <c r="F40" s="91"/>
      <c r="G40" s="91"/>
      <c r="H40" s="91"/>
      <c r="I40" s="91"/>
      <c r="J40" s="91"/>
      <c r="K40" s="91"/>
      <c r="L40" s="91"/>
      <c r="M40" s="91"/>
    </row>
    <row r="41" spans="1:13" s="89" customFormat="1" ht="14" hidden="1" customHeight="1" x14ac:dyDescent="0.3">
      <c r="A41" s="493"/>
      <c r="B41" s="110"/>
      <c r="C41" s="110"/>
      <c r="D41" s="213"/>
      <c r="E41" s="213"/>
      <c r="F41" s="91"/>
      <c r="G41" s="91"/>
      <c r="H41" s="91"/>
      <c r="I41" s="91"/>
      <c r="J41" s="91"/>
      <c r="K41" s="91"/>
      <c r="L41" s="91"/>
      <c r="M41" s="91"/>
    </row>
    <row r="42" spans="1:13" s="89" customFormat="1" ht="14" hidden="1" customHeight="1" x14ac:dyDescent="0.3">
      <c r="A42" s="493"/>
      <c r="B42" s="110"/>
      <c r="C42" s="110"/>
      <c r="D42" s="213"/>
      <c r="E42" s="213"/>
      <c r="F42" s="91"/>
      <c r="G42" s="91"/>
      <c r="H42" s="91"/>
      <c r="I42" s="91"/>
      <c r="J42" s="91"/>
      <c r="K42" s="91"/>
      <c r="L42" s="91"/>
      <c r="M42" s="91"/>
    </row>
    <row r="43" spans="1:13" s="89" customFormat="1" ht="14" hidden="1" customHeight="1" x14ac:dyDescent="0.3">
      <c r="A43" s="493"/>
      <c r="B43" s="110"/>
      <c r="C43" s="110"/>
      <c r="D43" s="213"/>
      <c r="E43" s="213"/>
      <c r="F43" s="91"/>
      <c r="G43" s="91"/>
      <c r="H43" s="91"/>
      <c r="I43" s="91"/>
      <c r="J43" s="91"/>
      <c r="K43" s="91"/>
      <c r="L43" s="91"/>
      <c r="M43" s="91"/>
    </row>
    <row r="44" spans="1:13" s="89" customFormat="1" ht="14" hidden="1" customHeight="1" x14ac:dyDescent="0.3">
      <c r="A44" s="493"/>
      <c r="B44" s="110"/>
      <c r="C44" s="110"/>
      <c r="D44" s="213"/>
      <c r="E44" s="213"/>
      <c r="F44" s="91"/>
      <c r="G44" s="91"/>
      <c r="H44" s="91"/>
      <c r="I44" s="91"/>
      <c r="J44" s="91"/>
      <c r="K44" s="91"/>
      <c r="L44" s="91"/>
      <c r="M44" s="91"/>
    </row>
    <row r="45" spans="1:13" s="89" customFormat="1" ht="14" hidden="1" customHeight="1" x14ac:dyDescent="0.3">
      <c r="A45" s="493"/>
      <c r="B45" s="110"/>
      <c r="C45" s="110"/>
      <c r="D45" s="213"/>
      <c r="E45" s="213"/>
      <c r="F45" s="91"/>
      <c r="G45" s="91"/>
      <c r="H45" s="91"/>
      <c r="I45" s="91"/>
      <c r="J45" s="91"/>
      <c r="K45" s="91"/>
      <c r="L45" s="91"/>
      <c r="M45" s="91"/>
    </row>
    <row r="46" spans="1:13" s="89" customFormat="1" ht="14" hidden="1" customHeight="1" x14ac:dyDescent="0.3">
      <c r="A46" s="493"/>
      <c r="B46" s="110"/>
      <c r="C46" s="110"/>
      <c r="D46" s="213"/>
      <c r="E46" s="213"/>
      <c r="F46" s="91"/>
      <c r="G46" s="91"/>
      <c r="H46" s="91"/>
      <c r="I46" s="91"/>
      <c r="J46" s="91"/>
      <c r="K46" s="91"/>
      <c r="L46" s="91"/>
      <c r="M46" s="91"/>
    </row>
    <row r="47" spans="1:13" s="89" customFormat="1" ht="14" hidden="1" customHeight="1" x14ac:dyDescent="0.3">
      <c r="A47" s="493"/>
      <c r="B47" s="110"/>
      <c r="C47" s="110"/>
      <c r="D47" s="213"/>
      <c r="E47" s="213"/>
      <c r="F47" s="91"/>
      <c r="G47" s="91"/>
      <c r="H47" s="91"/>
      <c r="I47" s="91"/>
      <c r="J47" s="91"/>
      <c r="K47" s="91"/>
      <c r="L47" s="91"/>
      <c r="M47" s="91"/>
    </row>
    <row r="48" spans="1:13" s="89" customFormat="1" ht="14" hidden="1" customHeight="1" x14ac:dyDescent="0.3">
      <c r="A48" s="493"/>
      <c r="B48" s="110"/>
      <c r="C48" s="110"/>
      <c r="D48" s="213"/>
      <c r="E48" s="213"/>
      <c r="F48" s="91"/>
      <c r="G48" s="91"/>
      <c r="H48" s="91"/>
      <c r="I48" s="91"/>
      <c r="J48" s="91"/>
      <c r="K48" s="91"/>
      <c r="L48" s="91"/>
      <c r="M48" s="91"/>
    </row>
    <row r="49" spans="1:13" s="89" customFormat="1" ht="14" hidden="1" customHeight="1" x14ac:dyDescent="0.3">
      <c r="A49" s="493"/>
      <c r="B49" s="110"/>
      <c r="C49" s="110"/>
      <c r="D49" s="213"/>
      <c r="E49" s="213"/>
      <c r="F49" s="91"/>
      <c r="G49" s="91"/>
      <c r="H49" s="91"/>
      <c r="I49" s="91"/>
      <c r="J49" s="91"/>
      <c r="K49" s="91"/>
      <c r="L49" s="91"/>
      <c r="M49" s="91"/>
    </row>
    <row r="50" spans="1:13" s="89" customFormat="1" ht="14" hidden="1" customHeight="1" x14ac:dyDescent="0.3">
      <c r="A50" s="493"/>
      <c r="B50" s="110"/>
      <c r="C50" s="110"/>
      <c r="D50" s="213"/>
      <c r="E50" s="213"/>
      <c r="F50" s="91"/>
      <c r="G50" s="91"/>
      <c r="H50" s="91"/>
      <c r="I50" s="91"/>
      <c r="J50" s="91"/>
      <c r="K50" s="91"/>
      <c r="L50" s="91"/>
      <c r="M50" s="91"/>
    </row>
    <row r="51" spans="1:13" s="89" customFormat="1" ht="14" hidden="1" customHeight="1" x14ac:dyDescent="0.3">
      <c r="A51" s="493"/>
      <c r="B51" s="110"/>
      <c r="C51" s="110"/>
      <c r="D51" s="213"/>
      <c r="E51" s="213"/>
      <c r="F51" s="91"/>
      <c r="G51" s="91"/>
      <c r="H51" s="91"/>
      <c r="I51" s="91"/>
      <c r="J51" s="91"/>
      <c r="K51" s="91"/>
      <c r="L51" s="91"/>
      <c r="M51" s="91"/>
    </row>
    <row r="52" spans="1:13" s="89" customFormat="1" ht="14" hidden="1" customHeight="1" x14ac:dyDescent="0.3">
      <c r="A52" s="493"/>
      <c r="B52" s="110"/>
      <c r="C52" s="110"/>
      <c r="D52" s="213"/>
      <c r="E52" s="213"/>
      <c r="F52" s="91"/>
      <c r="G52" s="91"/>
      <c r="H52" s="91"/>
      <c r="I52" s="91"/>
      <c r="J52" s="91"/>
      <c r="K52" s="91"/>
      <c r="L52" s="91"/>
      <c r="M52" s="91"/>
    </row>
    <row r="53" spans="1:13" s="89" customFormat="1" ht="14" hidden="1" customHeight="1" x14ac:dyDescent="0.3">
      <c r="A53" s="493"/>
      <c r="B53" s="110"/>
      <c r="C53" s="110"/>
      <c r="D53" s="213"/>
      <c r="E53" s="213"/>
      <c r="F53" s="91"/>
      <c r="G53" s="91"/>
      <c r="H53" s="91"/>
      <c r="I53" s="91"/>
      <c r="J53" s="91"/>
      <c r="K53" s="91"/>
      <c r="L53" s="91"/>
      <c r="M53" s="91"/>
    </row>
    <row r="54" spans="1:13" s="89" customFormat="1" ht="14" hidden="1" customHeight="1" x14ac:dyDescent="0.3">
      <c r="A54" s="493"/>
      <c r="B54" s="110"/>
      <c r="C54" s="110"/>
      <c r="D54" s="213"/>
      <c r="E54" s="213"/>
      <c r="F54" s="91"/>
      <c r="G54" s="91"/>
      <c r="H54" s="91"/>
      <c r="I54" s="91"/>
      <c r="J54" s="91"/>
      <c r="K54" s="91"/>
      <c r="L54" s="91"/>
      <c r="M54" s="91"/>
    </row>
    <row r="55" spans="1:13" s="89" customFormat="1" ht="14" hidden="1" customHeight="1" x14ac:dyDescent="0.3">
      <c r="A55" s="493"/>
      <c r="B55" s="110"/>
      <c r="C55" s="110"/>
      <c r="D55" s="213"/>
      <c r="E55" s="213"/>
      <c r="F55" s="91"/>
      <c r="G55" s="91"/>
      <c r="H55" s="91"/>
      <c r="I55" s="91"/>
      <c r="J55" s="91"/>
      <c r="K55" s="91"/>
      <c r="L55" s="91"/>
      <c r="M55" s="91"/>
    </row>
    <row r="56" spans="1:13" s="89" customFormat="1" ht="14" hidden="1" customHeight="1" x14ac:dyDescent="0.3">
      <c r="A56" s="493"/>
      <c r="B56" s="110"/>
      <c r="C56" s="110"/>
      <c r="D56" s="213"/>
      <c r="E56" s="213"/>
      <c r="F56" s="91"/>
      <c r="G56" s="91"/>
      <c r="H56" s="91"/>
      <c r="I56" s="91"/>
      <c r="J56" s="91"/>
      <c r="K56" s="91"/>
      <c r="L56" s="91"/>
      <c r="M56" s="91"/>
    </row>
    <row r="57" spans="1:13" s="89" customFormat="1" ht="14" hidden="1" customHeight="1" x14ac:dyDescent="0.3">
      <c r="A57" s="493"/>
      <c r="B57" s="110"/>
      <c r="C57" s="110"/>
      <c r="D57" s="213"/>
      <c r="E57" s="213"/>
      <c r="F57" s="91"/>
      <c r="G57" s="91"/>
      <c r="H57" s="91"/>
      <c r="I57" s="91"/>
      <c r="J57" s="91"/>
      <c r="K57" s="91"/>
      <c r="L57" s="91"/>
      <c r="M57" s="91"/>
    </row>
    <row r="58" spans="1:13" s="89" customFormat="1" ht="14" hidden="1" customHeight="1" x14ac:dyDescent="0.3">
      <c r="A58" s="493"/>
      <c r="B58" s="110"/>
      <c r="C58" s="110"/>
      <c r="D58" s="213"/>
      <c r="E58" s="213"/>
      <c r="F58" s="91"/>
      <c r="G58" s="91"/>
      <c r="H58" s="91"/>
      <c r="I58" s="91"/>
      <c r="J58" s="91"/>
      <c r="K58" s="91"/>
      <c r="L58" s="91"/>
      <c r="M58" s="91"/>
    </row>
    <row r="59" spans="1:13" s="89" customFormat="1" ht="14" hidden="1" customHeight="1" x14ac:dyDescent="0.3">
      <c r="A59" s="493"/>
      <c r="B59" s="110"/>
      <c r="C59" s="110"/>
      <c r="D59" s="213"/>
      <c r="E59" s="213"/>
      <c r="F59" s="91"/>
      <c r="G59" s="91"/>
      <c r="H59" s="91"/>
      <c r="I59" s="91"/>
      <c r="J59" s="91"/>
      <c r="K59" s="91"/>
      <c r="L59" s="91"/>
      <c r="M59" s="91"/>
    </row>
    <row r="60" spans="1:13" s="89" customFormat="1" ht="14" hidden="1" customHeight="1" x14ac:dyDescent="0.3">
      <c r="A60" s="493"/>
      <c r="B60" s="110"/>
      <c r="C60" s="110"/>
      <c r="D60" s="213"/>
      <c r="E60" s="213"/>
      <c r="F60" s="91"/>
      <c r="G60" s="91"/>
      <c r="H60" s="91"/>
      <c r="I60" s="91"/>
      <c r="J60" s="91"/>
      <c r="K60" s="91"/>
      <c r="L60" s="91"/>
      <c r="M60" s="91"/>
    </row>
    <row r="61" spans="1:13" s="89" customFormat="1" ht="14" hidden="1" customHeight="1" x14ac:dyDescent="0.3">
      <c r="A61" s="493"/>
      <c r="B61" s="110"/>
      <c r="C61" s="110"/>
      <c r="D61" s="213"/>
      <c r="E61" s="213"/>
      <c r="F61" s="91"/>
      <c r="G61" s="91"/>
      <c r="H61" s="91"/>
      <c r="I61" s="91"/>
      <c r="J61" s="91"/>
      <c r="K61" s="91"/>
      <c r="L61" s="91"/>
      <c r="M61" s="91"/>
    </row>
    <row r="62" spans="1:13" s="89" customFormat="1" ht="14" hidden="1" customHeight="1" x14ac:dyDescent="0.3">
      <c r="A62" s="493"/>
      <c r="B62" s="110"/>
      <c r="C62" s="110"/>
      <c r="D62" s="213"/>
      <c r="E62" s="213"/>
      <c r="F62" s="91"/>
      <c r="G62" s="91"/>
      <c r="H62" s="91"/>
      <c r="I62" s="91"/>
      <c r="J62" s="91"/>
      <c r="K62" s="91"/>
      <c r="L62" s="91"/>
      <c r="M62" s="91"/>
    </row>
    <row r="63" spans="1:13" s="89" customFormat="1" ht="14" hidden="1" customHeight="1" x14ac:dyDescent="0.3">
      <c r="A63" s="493"/>
      <c r="B63" s="110"/>
      <c r="C63" s="110"/>
      <c r="D63" s="213"/>
      <c r="E63" s="213"/>
      <c r="F63" s="91"/>
      <c r="G63" s="91"/>
      <c r="H63" s="91"/>
      <c r="I63" s="91"/>
      <c r="J63" s="91"/>
      <c r="K63" s="91"/>
      <c r="L63" s="91"/>
      <c r="M63" s="91"/>
    </row>
    <row r="64" spans="1:13" s="89" customFormat="1" ht="14" hidden="1" customHeight="1" x14ac:dyDescent="0.3">
      <c r="A64" s="493"/>
      <c r="B64" s="110"/>
      <c r="C64" s="110"/>
      <c r="D64" s="213"/>
      <c r="E64" s="213"/>
      <c r="F64" s="91"/>
      <c r="G64" s="91"/>
      <c r="H64" s="91"/>
      <c r="I64" s="91"/>
      <c r="J64" s="91"/>
      <c r="K64" s="91"/>
      <c r="L64" s="91"/>
      <c r="M64" s="91"/>
    </row>
    <row r="65" spans="1:13" s="89" customFormat="1" ht="14" hidden="1" customHeight="1" x14ac:dyDescent="0.3">
      <c r="A65" s="493"/>
      <c r="B65" s="110"/>
      <c r="C65" s="110"/>
      <c r="D65" s="213"/>
      <c r="E65" s="213"/>
      <c r="F65" s="91"/>
      <c r="G65" s="91"/>
      <c r="H65" s="91"/>
      <c r="I65" s="91"/>
      <c r="J65" s="91"/>
      <c r="K65" s="91"/>
      <c r="L65" s="91"/>
      <c r="M65" s="91"/>
    </row>
    <row r="66" spans="1:13" s="89" customFormat="1" ht="14" hidden="1" customHeight="1" x14ac:dyDescent="0.3">
      <c r="A66" s="493"/>
      <c r="B66" s="110"/>
      <c r="C66" s="110"/>
      <c r="D66" s="213"/>
      <c r="E66" s="213"/>
      <c r="F66" s="91"/>
      <c r="G66" s="91"/>
      <c r="H66" s="91"/>
      <c r="I66" s="91"/>
      <c r="J66" s="91"/>
      <c r="K66" s="91"/>
      <c r="L66" s="91"/>
      <c r="M66" s="91"/>
    </row>
    <row r="67" spans="1:13" s="89" customFormat="1" ht="14" hidden="1" customHeight="1" x14ac:dyDescent="0.3">
      <c r="A67" s="493"/>
      <c r="B67" s="110"/>
      <c r="C67" s="110"/>
      <c r="D67" s="213"/>
      <c r="E67" s="213"/>
      <c r="F67" s="91"/>
      <c r="G67" s="91"/>
      <c r="H67" s="91"/>
      <c r="I67" s="91"/>
      <c r="J67" s="91"/>
      <c r="K67" s="91"/>
      <c r="L67" s="91"/>
      <c r="M67" s="91"/>
    </row>
    <row r="68" spans="1:13" s="89" customFormat="1" ht="14" hidden="1" customHeight="1" x14ac:dyDescent="0.3">
      <c r="A68" s="493"/>
      <c r="B68" s="110"/>
      <c r="C68" s="110"/>
      <c r="D68" s="213"/>
      <c r="E68" s="213"/>
      <c r="F68" s="91"/>
      <c r="G68" s="91"/>
      <c r="H68" s="91"/>
      <c r="I68" s="91"/>
      <c r="J68" s="91"/>
      <c r="K68" s="91"/>
      <c r="L68" s="91"/>
      <c r="M68" s="91"/>
    </row>
    <row r="69" spans="1:13" s="89" customFormat="1" ht="14" hidden="1" customHeight="1" x14ac:dyDescent="0.3">
      <c r="A69" s="493"/>
      <c r="B69" s="110"/>
      <c r="C69" s="110"/>
      <c r="D69" s="213"/>
      <c r="E69" s="213"/>
      <c r="F69" s="91"/>
      <c r="G69" s="91"/>
      <c r="H69" s="91"/>
      <c r="I69" s="91"/>
      <c r="J69" s="91"/>
      <c r="K69" s="91"/>
      <c r="L69" s="91"/>
      <c r="M69" s="91"/>
    </row>
    <row r="70" spans="1:13" s="89" customFormat="1" ht="14" hidden="1" customHeight="1" x14ac:dyDescent="0.3">
      <c r="A70" s="493"/>
      <c r="B70" s="110"/>
      <c r="C70" s="110"/>
      <c r="D70" s="213"/>
      <c r="E70" s="213"/>
      <c r="F70" s="91"/>
      <c r="G70" s="91"/>
      <c r="H70" s="91"/>
      <c r="I70" s="91"/>
      <c r="J70" s="91"/>
      <c r="K70" s="91"/>
      <c r="L70" s="91"/>
      <c r="M70" s="91"/>
    </row>
    <row r="71" spans="1:13" s="89" customFormat="1" ht="14" hidden="1" customHeight="1" x14ac:dyDescent="0.3">
      <c r="A71" s="493"/>
      <c r="B71" s="110"/>
      <c r="C71" s="110"/>
      <c r="D71" s="213"/>
      <c r="E71" s="213"/>
      <c r="F71" s="91"/>
      <c r="G71" s="91"/>
      <c r="H71" s="91"/>
      <c r="I71" s="91"/>
      <c r="J71" s="91"/>
      <c r="K71" s="91"/>
      <c r="L71" s="91"/>
      <c r="M71" s="91"/>
    </row>
    <row r="72" spans="1:13" s="89" customFormat="1" ht="14" hidden="1" customHeight="1" x14ac:dyDescent="0.3">
      <c r="A72" s="493"/>
      <c r="B72" s="110"/>
      <c r="C72" s="110"/>
      <c r="D72" s="213"/>
      <c r="E72" s="213"/>
      <c r="F72" s="91"/>
      <c r="G72" s="91"/>
      <c r="H72" s="91"/>
      <c r="I72" s="91"/>
      <c r="J72" s="91"/>
      <c r="K72" s="91"/>
      <c r="L72" s="91"/>
      <c r="M72" s="91"/>
    </row>
    <row r="73" spans="1:13" s="89" customFormat="1" ht="14" hidden="1" customHeight="1" x14ac:dyDescent="0.3">
      <c r="A73" s="493"/>
      <c r="B73" s="110"/>
      <c r="C73" s="110"/>
      <c r="D73" s="213"/>
      <c r="E73" s="213"/>
      <c r="F73" s="91"/>
      <c r="G73" s="91"/>
      <c r="H73" s="91"/>
      <c r="I73" s="91"/>
      <c r="J73" s="91"/>
      <c r="K73" s="91"/>
      <c r="L73" s="91"/>
      <c r="M73" s="91"/>
    </row>
    <row r="74" spans="1:13" s="89" customFormat="1" ht="14" hidden="1" customHeight="1" x14ac:dyDescent="0.3">
      <c r="A74" s="493"/>
      <c r="B74" s="110"/>
      <c r="C74" s="110"/>
      <c r="D74" s="213"/>
      <c r="E74" s="213"/>
      <c r="F74" s="91"/>
      <c r="G74" s="91"/>
      <c r="H74" s="91"/>
      <c r="I74" s="91"/>
      <c r="J74" s="91"/>
      <c r="K74" s="91"/>
      <c r="L74" s="91"/>
      <c r="M74" s="91"/>
    </row>
    <row r="75" spans="1:13" s="89" customFormat="1" ht="14" hidden="1" customHeight="1" x14ac:dyDescent="0.3">
      <c r="A75" s="493"/>
      <c r="B75" s="110"/>
      <c r="C75" s="110"/>
      <c r="D75" s="213"/>
      <c r="E75" s="213"/>
      <c r="F75" s="91"/>
      <c r="G75" s="91"/>
      <c r="H75" s="91"/>
      <c r="I75" s="91"/>
      <c r="J75" s="91"/>
      <c r="K75" s="91"/>
      <c r="L75" s="91"/>
      <c r="M75" s="91"/>
    </row>
    <row r="76" spans="1:13" s="89" customFormat="1" ht="14" hidden="1" customHeight="1" x14ac:dyDescent="0.3">
      <c r="A76" s="493"/>
      <c r="B76" s="110"/>
      <c r="C76" s="110"/>
      <c r="D76" s="213"/>
      <c r="E76" s="213"/>
      <c r="F76" s="91"/>
      <c r="G76" s="91"/>
      <c r="H76" s="91"/>
      <c r="I76" s="91"/>
      <c r="J76" s="91"/>
      <c r="K76" s="91"/>
      <c r="L76" s="91"/>
      <c r="M76" s="91"/>
    </row>
    <row r="77" spans="1:13" s="89" customFormat="1" ht="14" hidden="1" customHeight="1" x14ac:dyDescent="0.3">
      <c r="A77" s="493"/>
      <c r="B77" s="110"/>
      <c r="C77" s="110"/>
      <c r="D77" s="213"/>
      <c r="E77" s="213"/>
      <c r="F77" s="91"/>
      <c r="G77" s="91"/>
      <c r="H77" s="91"/>
      <c r="I77" s="91"/>
      <c r="J77" s="91"/>
      <c r="K77" s="91"/>
      <c r="L77" s="91"/>
      <c r="M77" s="91"/>
    </row>
    <row r="78" spans="1:13" s="89" customFormat="1" ht="14" hidden="1" customHeight="1" x14ac:dyDescent="0.3">
      <c r="A78" s="493"/>
      <c r="B78" s="110"/>
      <c r="C78" s="110"/>
      <c r="D78" s="213"/>
      <c r="E78" s="213"/>
      <c r="F78" s="91"/>
      <c r="G78" s="91"/>
      <c r="H78" s="91"/>
      <c r="I78" s="91"/>
      <c r="J78" s="91"/>
      <c r="K78" s="91"/>
      <c r="L78" s="91"/>
      <c r="M78" s="91"/>
    </row>
    <row r="79" spans="1:13" s="89" customFormat="1" ht="14" hidden="1" customHeight="1" x14ac:dyDescent="0.3">
      <c r="A79" s="493"/>
      <c r="B79" s="110"/>
      <c r="C79" s="110"/>
      <c r="D79" s="213"/>
      <c r="E79" s="213"/>
      <c r="F79" s="91"/>
      <c r="G79" s="91"/>
      <c r="H79" s="91"/>
      <c r="I79" s="91"/>
      <c r="J79" s="91"/>
      <c r="K79" s="91"/>
      <c r="L79" s="91"/>
      <c r="M79" s="91"/>
    </row>
    <row r="80" spans="1:13" s="89" customFormat="1" ht="14" hidden="1" customHeight="1" x14ac:dyDescent="0.3">
      <c r="A80" s="493"/>
      <c r="B80" s="110"/>
      <c r="C80" s="110"/>
      <c r="D80" s="213"/>
      <c r="E80" s="213"/>
      <c r="F80" s="91"/>
      <c r="G80" s="91"/>
      <c r="H80" s="91"/>
      <c r="I80" s="91"/>
      <c r="J80" s="91"/>
      <c r="K80" s="91"/>
      <c r="L80" s="91"/>
      <c r="M80" s="91"/>
    </row>
    <row r="81" spans="1:13" s="89" customFormat="1" ht="14" hidden="1" customHeight="1" x14ac:dyDescent="0.3">
      <c r="A81" s="493"/>
      <c r="B81" s="110"/>
      <c r="C81" s="110"/>
      <c r="D81" s="213"/>
      <c r="E81" s="213"/>
      <c r="F81" s="91"/>
      <c r="G81" s="91"/>
      <c r="H81" s="91"/>
      <c r="I81" s="91"/>
      <c r="J81" s="91"/>
      <c r="K81" s="91"/>
      <c r="L81" s="91"/>
      <c r="M81" s="91"/>
    </row>
    <row r="82" spans="1:13" s="89" customFormat="1" ht="14" hidden="1" customHeight="1" x14ac:dyDescent="0.3">
      <c r="A82" s="493"/>
      <c r="B82" s="110"/>
      <c r="C82" s="110"/>
      <c r="D82" s="213"/>
      <c r="E82" s="213"/>
      <c r="F82" s="91"/>
      <c r="G82" s="91"/>
      <c r="H82" s="91"/>
      <c r="I82" s="91"/>
      <c r="J82" s="91"/>
      <c r="K82" s="91"/>
      <c r="L82" s="91"/>
      <c r="M82" s="91"/>
    </row>
    <row r="83" spans="1:13" s="89" customFormat="1" ht="14" hidden="1" customHeight="1" x14ac:dyDescent="0.3">
      <c r="A83" s="493"/>
      <c r="B83" s="110"/>
      <c r="C83" s="110"/>
      <c r="D83" s="213"/>
      <c r="E83" s="213"/>
      <c r="F83" s="91"/>
      <c r="G83" s="91"/>
      <c r="H83" s="91"/>
      <c r="I83" s="91"/>
      <c r="J83" s="91"/>
      <c r="K83" s="91"/>
      <c r="L83" s="91"/>
      <c r="M83" s="91"/>
    </row>
    <row r="84" spans="1:13" s="89" customFormat="1" ht="14" hidden="1" customHeight="1" x14ac:dyDescent="0.3">
      <c r="A84" s="493"/>
      <c r="B84" s="110"/>
      <c r="C84" s="110"/>
      <c r="D84" s="213"/>
      <c r="E84" s="213"/>
      <c r="F84" s="91"/>
      <c r="G84" s="91"/>
      <c r="H84" s="91"/>
      <c r="I84" s="91"/>
      <c r="J84" s="91"/>
      <c r="K84" s="91"/>
      <c r="L84" s="91"/>
      <c r="M84" s="91"/>
    </row>
    <row r="85" spans="1:13" s="89" customFormat="1" ht="14" hidden="1" customHeight="1" x14ac:dyDescent="0.3">
      <c r="A85" s="493"/>
      <c r="B85" s="110"/>
      <c r="C85" s="110"/>
      <c r="D85" s="213"/>
      <c r="E85" s="213"/>
      <c r="F85" s="91"/>
      <c r="G85" s="91"/>
      <c r="H85" s="91"/>
      <c r="I85" s="91"/>
      <c r="J85" s="91"/>
      <c r="K85" s="91"/>
      <c r="L85" s="91"/>
      <c r="M85" s="91"/>
    </row>
    <row r="86" spans="1:13" s="89" customFormat="1" ht="14" hidden="1" customHeight="1" x14ac:dyDescent="0.3">
      <c r="A86" s="493"/>
      <c r="B86" s="110"/>
      <c r="C86" s="110"/>
      <c r="D86" s="213"/>
      <c r="E86" s="213"/>
      <c r="F86" s="91"/>
      <c r="G86" s="91"/>
      <c r="H86" s="91"/>
      <c r="I86" s="91"/>
      <c r="J86" s="91"/>
      <c r="K86" s="91"/>
      <c r="L86" s="91"/>
      <c r="M86" s="91"/>
    </row>
    <row r="87" spans="1:13" s="89" customFormat="1" ht="14" hidden="1" customHeight="1" x14ac:dyDescent="0.3">
      <c r="A87" s="493"/>
      <c r="B87" s="110"/>
      <c r="C87" s="110"/>
      <c r="D87" s="213"/>
      <c r="E87" s="213"/>
      <c r="F87" s="91"/>
      <c r="G87" s="91"/>
      <c r="H87" s="91"/>
      <c r="I87" s="91"/>
      <c r="J87" s="91"/>
      <c r="K87" s="91"/>
      <c r="L87" s="91"/>
      <c r="M87" s="91"/>
    </row>
    <row r="88" spans="1:13" s="89" customFormat="1" ht="14" hidden="1" customHeight="1" x14ac:dyDescent="0.3">
      <c r="A88" s="493"/>
      <c r="B88" s="110"/>
      <c r="C88" s="110"/>
      <c r="D88" s="213"/>
      <c r="E88" s="213"/>
      <c r="F88" s="91"/>
      <c r="G88" s="91"/>
      <c r="H88" s="91"/>
      <c r="I88" s="91"/>
      <c r="J88" s="91"/>
      <c r="K88" s="91"/>
      <c r="L88" s="91"/>
      <c r="M88" s="91"/>
    </row>
    <row r="89" spans="1:13" s="89" customFormat="1" ht="14" hidden="1" customHeight="1" x14ac:dyDescent="0.3">
      <c r="A89" s="493"/>
      <c r="B89" s="110"/>
      <c r="C89" s="110"/>
      <c r="D89" s="213"/>
      <c r="E89" s="213"/>
      <c r="F89" s="91"/>
      <c r="G89" s="91"/>
      <c r="H89" s="91"/>
      <c r="I89" s="91"/>
      <c r="J89" s="91"/>
      <c r="K89" s="91"/>
      <c r="L89" s="91"/>
      <c r="M89" s="91"/>
    </row>
    <row r="90" spans="1:13" s="89" customFormat="1" ht="14" hidden="1" customHeight="1" x14ac:dyDescent="0.3">
      <c r="A90" s="493"/>
      <c r="B90" s="110"/>
      <c r="C90" s="110"/>
      <c r="D90" s="213"/>
      <c r="E90" s="213"/>
      <c r="F90" s="91"/>
      <c r="G90" s="91"/>
      <c r="H90" s="91"/>
      <c r="I90" s="91"/>
      <c r="J90" s="91"/>
      <c r="K90" s="91"/>
      <c r="L90" s="91"/>
      <c r="M90" s="91"/>
    </row>
    <row r="91" spans="1:13" s="89" customFormat="1" ht="14" hidden="1" customHeight="1" x14ac:dyDescent="0.3">
      <c r="A91" s="493"/>
      <c r="B91" s="110"/>
      <c r="C91" s="110"/>
      <c r="D91" s="213"/>
      <c r="E91" s="213"/>
      <c r="F91" s="91"/>
      <c r="G91" s="91"/>
      <c r="H91" s="91"/>
      <c r="I91" s="91"/>
      <c r="J91" s="91"/>
      <c r="K91" s="91"/>
      <c r="L91" s="91"/>
      <c r="M91" s="91"/>
    </row>
    <row r="92" spans="1:13" s="89" customFormat="1" ht="14" hidden="1" customHeight="1" x14ac:dyDescent="0.3">
      <c r="A92" s="493"/>
      <c r="B92" s="110"/>
      <c r="C92" s="110"/>
      <c r="D92" s="213"/>
      <c r="E92" s="213"/>
      <c r="F92" s="91"/>
      <c r="G92" s="91"/>
      <c r="H92" s="91"/>
      <c r="I92" s="91"/>
      <c r="J92" s="91"/>
      <c r="K92" s="91"/>
      <c r="L92" s="91"/>
      <c r="M92" s="91"/>
    </row>
    <row r="93" spans="1:13" s="89" customFormat="1" ht="14" hidden="1" customHeight="1" x14ac:dyDescent="0.3">
      <c r="A93" s="493"/>
      <c r="B93" s="110"/>
      <c r="C93" s="110"/>
      <c r="D93" s="213"/>
      <c r="E93" s="213"/>
      <c r="F93" s="91"/>
      <c r="G93" s="91"/>
      <c r="H93" s="91"/>
      <c r="I93" s="91"/>
      <c r="J93" s="91"/>
      <c r="K93" s="91"/>
      <c r="L93" s="91"/>
      <c r="M93" s="91"/>
    </row>
    <row r="94" spans="1:13" s="89" customFormat="1" ht="14" hidden="1" customHeight="1" x14ac:dyDescent="0.3">
      <c r="A94" s="493"/>
      <c r="B94" s="110"/>
      <c r="C94" s="110"/>
      <c r="D94" s="213"/>
      <c r="E94" s="213"/>
      <c r="F94" s="91"/>
      <c r="G94" s="91"/>
      <c r="H94" s="91"/>
      <c r="I94" s="91"/>
      <c r="J94" s="91"/>
      <c r="K94" s="91"/>
      <c r="L94" s="91"/>
      <c r="M94" s="91"/>
    </row>
    <row r="95" spans="1:13" s="89" customFormat="1" ht="14" hidden="1" customHeight="1" x14ac:dyDescent="0.3">
      <c r="A95" s="493"/>
      <c r="B95" s="110"/>
      <c r="C95" s="110"/>
      <c r="D95" s="213"/>
      <c r="E95" s="213"/>
      <c r="F95" s="91"/>
      <c r="G95" s="91"/>
      <c r="H95" s="91"/>
      <c r="I95" s="91"/>
      <c r="J95" s="91"/>
      <c r="K95" s="91"/>
      <c r="L95" s="91"/>
      <c r="M95" s="91"/>
    </row>
    <row r="96" spans="1:13" s="89" customFormat="1" ht="14" hidden="1" customHeight="1" x14ac:dyDescent="0.3">
      <c r="A96" s="493"/>
      <c r="B96" s="110"/>
      <c r="C96" s="110"/>
      <c r="D96" s="213"/>
      <c r="E96" s="213"/>
      <c r="F96" s="91"/>
      <c r="G96" s="91"/>
      <c r="H96" s="91"/>
      <c r="I96" s="91"/>
      <c r="J96" s="91"/>
      <c r="K96" s="91"/>
      <c r="L96" s="91"/>
      <c r="M96" s="91"/>
    </row>
    <row r="97" spans="1:13" s="89" customFormat="1" ht="14" hidden="1" customHeight="1" x14ac:dyDescent="0.3">
      <c r="A97" s="493"/>
      <c r="B97" s="110"/>
      <c r="C97" s="110"/>
      <c r="D97" s="213"/>
      <c r="E97" s="213"/>
      <c r="F97" s="91"/>
      <c r="G97" s="91"/>
      <c r="H97" s="91"/>
      <c r="I97" s="91"/>
      <c r="J97" s="91"/>
      <c r="K97" s="91"/>
      <c r="L97" s="91"/>
      <c r="M97" s="91"/>
    </row>
    <row r="98" spans="1:13" s="89" customFormat="1" ht="14" hidden="1" customHeight="1" x14ac:dyDescent="0.3">
      <c r="A98" s="493"/>
      <c r="B98" s="110"/>
      <c r="C98" s="110"/>
      <c r="D98" s="213"/>
      <c r="E98" s="213"/>
      <c r="F98" s="91"/>
      <c r="G98" s="91"/>
      <c r="H98" s="91"/>
      <c r="I98" s="91"/>
      <c r="J98" s="91"/>
      <c r="K98" s="91"/>
      <c r="L98" s="91"/>
      <c r="M98" s="91"/>
    </row>
    <row r="99" spans="1:13" s="89" customFormat="1" ht="14" hidden="1" customHeight="1" x14ac:dyDescent="0.3">
      <c r="A99" s="493"/>
      <c r="B99" s="110"/>
      <c r="C99" s="110"/>
      <c r="D99" s="213"/>
      <c r="E99" s="213"/>
      <c r="F99" s="91"/>
      <c r="G99" s="91"/>
      <c r="H99" s="91"/>
      <c r="I99" s="91"/>
      <c r="J99" s="91"/>
      <c r="K99" s="91"/>
      <c r="L99" s="91"/>
      <c r="M99" s="91"/>
    </row>
    <row r="100" spans="1:13" s="89" customFormat="1" ht="14" hidden="1" customHeight="1" x14ac:dyDescent="0.3">
      <c r="A100" s="493"/>
      <c r="B100" s="110"/>
      <c r="C100" s="110"/>
      <c r="D100" s="213"/>
      <c r="E100" s="213"/>
      <c r="F100" s="91"/>
      <c r="G100" s="91"/>
      <c r="H100" s="91"/>
      <c r="I100" s="91"/>
      <c r="J100" s="91"/>
      <c r="K100" s="91"/>
      <c r="L100" s="91"/>
      <c r="M100" s="91"/>
    </row>
    <row r="101" spans="1:13" s="89" customFormat="1" ht="14" hidden="1" customHeight="1" x14ac:dyDescent="0.3">
      <c r="A101" s="493"/>
      <c r="B101" s="110"/>
      <c r="C101" s="110"/>
      <c r="D101" s="213"/>
      <c r="E101" s="213"/>
      <c r="F101" s="91"/>
      <c r="G101" s="91"/>
      <c r="H101" s="91"/>
      <c r="I101" s="91"/>
      <c r="J101" s="91"/>
      <c r="K101" s="91"/>
      <c r="L101" s="91"/>
      <c r="M101" s="91"/>
    </row>
    <row r="102" spans="1:13" s="89" customFormat="1" ht="14" hidden="1" customHeight="1" x14ac:dyDescent="0.3">
      <c r="A102" s="493"/>
      <c r="B102" s="110"/>
      <c r="C102" s="110"/>
      <c r="D102" s="213"/>
      <c r="E102" s="213"/>
      <c r="F102" s="91"/>
      <c r="G102" s="91"/>
      <c r="H102" s="91"/>
      <c r="I102" s="91"/>
      <c r="J102" s="91"/>
      <c r="K102" s="91"/>
      <c r="L102" s="91"/>
      <c r="M102" s="91"/>
    </row>
    <row r="103" spans="1:13" s="89" customFormat="1" ht="14" hidden="1" customHeight="1" x14ac:dyDescent="0.3">
      <c r="A103" s="493"/>
      <c r="B103" s="110"/>
      <c r="C103" s="110"/>
      <c r="D103" s="213"/>
      <c r="E103" s="213"/>
      <c r="F103" s="91"/>
      <c r="G103" s="91"/>
      <c r="H103" s="91"/>
      <c r="I103" s="91"/>
      <c r="J103" s="91"/>
      <c r="K103" s="91"/>
      <c r="L103" s="91"/>
      <c r="M103" s="91"/>
    </row>
    <row r="104" spans="1:13" s="89" customFormat="1" ht="14" hidden="1" customHeight="1" x14ac:dyDescent="0.3">
      <c r="A104" s="493"/>
      <c r="B104" s="110"/>
      <c r="C104" s="110"/>
      <c r="D104" s="213"/>
      <c r="E104" s="213"/>
      <c r="F104" s="91"/>
      <c r="G104" s="91"/>
      <c r="H104" s="91"/>
      <c r="I104" s="91"/>
      <c r="J104" s="91"/>
      <c r="K104" s="91"/>
      <c r="L104" s="91"/>
      <c r="M104" s="91"/>
    </row>
    <row r="105" spans="1:13" s="89" customFormat="1" ht="14" hidden="1" customHeight="1" x14ac:dyDescent="0.3">
      <c r="A105" s="493"/>
      <c r="B105" s="110"/>
      <c r="C105" s="110"/>
      <c r="D105" s="213"/>
      <c r="E105" s="213"/>
      <c r="F105" s="91"/>
      <c r="G105" s="91"/>
      <c r="H105" s="91"/>
      <c r="I105" s="91"/>
      <c r="J105" s="91"/>
      <c r="K105" s="91"/>
      <c r="L105" s="91"/>
      <c r="M105" s="91"/>
    </row>
    <row r="106" spans="1:13" s="89" customFormat="1" ht="14" hidden="1" customHeight="1" x14ac:dyDescent="0.3">
      <c r="A106" s="493"/>
      <c r="B106" s="110"/>
      <c r="C106" s="110"/>
      <c r="D106" s="213"/>
      <c r="E106" s="213"/>
      <c r="F106" s="91"/>
      <c r="G106" s="91"/>
      <c r="H106" s="91"/>
      <c r="I106" s="91"/>
      <c r="J106" s="91"/>
      <c r="K106" s="91"/>
      <c r="L106" s="91"/>
      <c r="M106" s="91"/>
    </row>
    <row r="107" spans="1:13" s="89" customFormat="1" ht="14" hidden="1" customHeight="1" x14ac:dyDescent="0.3">
      <c r="A107" s="493"/>
      <c r="B107" s="110"/>
      <c r="C107" s="110"/>
      <c r="D107" s="213"/>
      <c r="E107" s="213"/>
      <c r="F107" s="91"/>
      <c r="G107" s="91"/>
      <c r="H107" s="91"/>
      <c r="I107" s="91"/>
      <c r="J107" s="91"/>
      <c r="K107" s="91"/>
      <c r="L107" s="91"/>
      <c r="M107" s="91"/>
    </row>
    <row r="108" spans="1:13" s="89" customFormat="1" ht="14" hidden="1" customHeight="1" x14ac:dyDescent="0.3">
      <c r="A108" s="493"/>
      <c r="B108" s="110"/>
      <c r="C108" s="110"/>
      <c r="D108" s="213"/>
      <c r="E108" s="213"/>
      <c r="F108" s="91"/>
      <c r="G108" s="91"/>
      <c r="H108" s="91"/>
      <c r="I108" s="91"/>
      <c r="J108" s="91"/>
      <c r="K108" s="91"/>
      <c r="L108" s="91"/>
      <c r="M108" s="91"/>
    </row>
    <row r="109" spans="1:13" s="89" customFormat="1" ht="14" hidden="1" customHeight="1" x14ac:dyDescent="0.3">
      <c r="A109" s="493"/>
      <c r="B109" s="110"/>
      <c r="C109" s="110"/>
      <c r="D109" s="213"/>
      <c r="E109" s="213"/>
      <c r="F109" s="91"/>
      <c r="G109" s="91"/>
      <c r="H109" s="91"/>
      <c r="I109" s="91"/>
      <c r="J109" s="91"/>
      <c r="K109" s="91"/>
      <c r="L109" s="91"/>
      <c r="M109" s="91"/>
    </row>
    <row r="110" spans="1:13" s="89" customFormat="1" ht="14" hidden="1" customHeight="1" x14ac:dyDescent="0.3">
      <c r="A110" s="493"/>
      <c r="B110" s="110"/>
      <c r="C110" s="110"/>
      <c r="D110" s="213"/>
      <c r="E110" s="213"/>
      <c r="F110" s="91"/>
      <c r="G110" s="91"/>
      <c r="H110" s="91"/>
      <c r="I110" s="91"/>
      <c r="J110" s="91"/>
      <c r="K110" s="91"/>
      <c r="L110" s="91"/>
      <c r="M110" s="91"/>
    </row>
    <row r="111" spans="1:13" s="89" customFormat="1" ht="14" hidden="1" customHeight="1" x14ac:dyDescent="0.3">
      <c r="A111" s="493"/>
      <c r="B111" s="110"/>
      <c r="C111" s="110"/>
      <c r="D111" s="213"/>
      <c r="E111" s="213"/>
      <c r="F111" s="91"/>
      <c r="G111" s="91"/>
      <c r="H111" s="91"/>
      <c r="I111" s="91"/>
      <c r="J111" s="91"/>
      <c r="K111" s="91"/>
      <c r="L111" s="91"/>
      <c r="M111" s="91"/>
    </row>
    <row r="112" spans="1:13" s="89" customFormat="1" ht="14" hidden="1" customHeight="1" x14ac:dyDescent="0.3">
      <c r="A112" s="493"/>
      <c r="B112" s="110"/>
      <c r="C112" s="110"/>
      <c r="D112" s="213"/>
      <c r="E112" s="213"/>
      <c r="F112" s="91"/>
      <c r="G112" s="91"/>
      <c r="H112" s="91"/>
      <c r="I112" s="91"/>
      <c r="J112" s="91"/>
      <c r="K112" s="91"/>
      <c r="L112" s="91"/>
      <c r="M112" s="91"/>
    </row>
    <row r="113" spans="1:13" s="89" customFormat="1" ht="14" hidden="1" customHeight="1" x14ac:dyDescent="0.3">
      <c r="A113" s="493"/>
      <c r="B113" s="110"/>
      <c r="C113" s="110"/>
      <c r="D113" s="213"/>
      <c r="E113" s="213"/>
      <c r="F113" s="91"/>
      <c r="G113" s="91"/>
      <c r="H113" s="91"/>
      <c r="I113" s="91"/>
      <c r="J113" s="91"/>
      <c r="K113" s="91"/>
      <c r="L113" s="91"/>
      <c r="M113" s="91"/>
    </row>
    <row r="114" spans="1:13" s="89" customFormat="1" ht="14" hidden="1" customHeight="1" x14ac:dyDescent="0.3">
      <c r="A114" s="493"/>
      <c r="B114" s="110"/>
      <c r="C114" s="110"/>
      <c r="D114" s="213"/>
      <c r="E114" s="213"/>
      <c r="F114" s="91"/>
      <c r="G114" s="91"/>
      <c r="H114" s="91"/>
      <c r="I114" s="91"/>
      <c r="J114" s="91"/>
      <c r="K114" s="91"/>
      <c r="L114" s="91"/>
      <c r="M114" s="91"/>
    </row>
    <row r="115" spans="1:13" s="89" customFormat="1" ht="14" hidden="1" customHeight="1" x14ac:dyDescent="0.3">
      <c r="A115" s="493"/>
      <c r="B115" s="110"/>
      <c r="C115" s="110"/>
      <c r="D115" s="213"/>
      <c r="E115" s="213"/>
      <c r="F115" s="91"/>
      <c r="G115" s="91"/>
      <c r="H115" s="91"/>
      <c r="I115" s="91"/>
      <c r="J115" s="91"/>
      <c r="K115" s="91"/>
      <c r="L115" s="91"/>
      <c r="M115" s="91"/>
    </row>
    <row r="116" spans="1:13" s="89" customFormat="1" ht="14" hidden="1" customHeight="1" x14ac:dyDescent="0.3">
      <c r="A116" s="493"/>
      <c r="B116" s="110"/>
      <c r="C116" s="110"/>
      <c r="D116" s="213"/>
      <c r="E116" s="213"/>
      <c r="F116" s="91"/>
      <c r="G116" s="91"/>
      <c r="H116" s="91"/>
      <c r="I116" s="91"/>
      <c r="J116" s="91"/>
      <c r="K116" s="91"/>
      <c r="L116" s="91"/>
      <c r="M116" s="91"/>
    </row>
    <row r="117" spans="1:13" s="89" customFormat="1" ht="14" hidden="1" customHeight="1" x14ac:dyDescent="0.3">
      <c r="A117" s="493"/>
      <c r="B117" s="110"/>
      <c r="C117" s="110"/>
      <c r="D117" s="213"/>
      <c r="E117" s="213"/>
      <c r="F117" s="91"/>
      <c r="G117" s="91"/>
      <c r="H117" s="91"/>
      <c r="I117" s="91"/>
      <c r="J117" s="91"/>
      <c r="K117" s="91"/>
      <c r="L117" s="91"/>
      <c r="M117" s="91"/>
    </row>
    <row r="118" spans="1:13" s="89" customFormat="1" ht="14" hidden="1" customHeight="1" x14ac:dyDescent="0.3">
      <c r="A118" s="493"/>
      <c r="B118" s="110"/>
      <c r="C118" s="110"/>
      <c r="D118" s="213"/>
      <c r="E118" s="213"/>
      <c r="F118" s="91"/>
      <c r="G118" s="91"/>
      <c r="H118" s="91"/>
      <c r="I118" s="91"/>
      <c r="J118" s="91"/>
      <c r="K118" s="91"/>
      <c r="L118" s="91"/>
      <c r="M118" s="91"/>
    </row>
    <row r="119" spans="1:13" s="89" customFormat="1" ht="14" hidden="1" customHeight="1" x14ac:dyDescent="0.3">
      <c r="A119" s="493"/>
      <c r="B119" s="110"/>
      <c r="C119" s="110"/>
      <c r="D119" s="213"/>
      <c r="E119" s="213"/>
      <c r="F119" s="91"/>
      <c r="G119" s="91"/>
      <c r="H119" s="91"/>
      <c r="I119" s="91"/>
      <c r="J119" s="91"/>
      <c r="K119" s="91"/>
      <c r="L119" s="91"/>
      <c r="M119" s="91"/>
    </row>
    <row r="120" spans="1:13" s="89" customFormat="1" ht="14" hidden="1" customHeight="1" x14ac:dyDescent="0.3">
      <c r="A120" s="493"/>
      <c r="B120" s="110"/>
      <c r="C120" s="110"/>
      <c r="D120" s="213"/>
      <c r="E120" s="213"/>
      <c r="F120" s="91"/>
      <c r="G120" s="91"/>
      <c r="H120" s="91"/>
      <c r="I120" s="91"/>
      <c r="J120" s="91"/>
      <c r="K120" s="91"/>
      <c r="L120" s="91"/>
      <c r="M120" s="91"/>
    </row>
    <row r="121" spans="1:13" s="89" customFormat="1" ht="14" hidden="1" customHeight="1" x14ac:dyDescent="0.3">
      <c r="A121" s="493"/>
      <c r="B121" s="110"/>
      <c r="C121" s="110"/>
      <c r="D121" s="213"/>
      <c r="E121" s="213"/>
      <c r="F121" s="91"/>
      <c r="G121" s="91"/>
      <c r="H121" s="91"/>
      <c r="I121" s="91"/>
      <c r="J121" s="91"/>
      <c r="K121" s="91"/>
      <c r="L121" s="91"/>
      <c r="M121" s="91"/>
    </row>
    <row r="122" spans="1:13" s="89" customFormat="1" ht="14" hidden="1" customHeight="1" x14ac:dyDescent="0.3">
      <c r="A122" s="493"/>
      <c r="B122" s="110"/>
      <c r="C122" s="110"/>
      <c r="D122" s="213"/>
      <c r="E122" s="213"/>
      <c r="F122" s="91"/>
      <c r="G122" s="91"/>
      <c r="H122" s="91"/>
      <c r="I122" s="91"/>
      <c r="J122" s="91"/>
      <c r="K122" s="91"/>
      <c r="L122" s="91"/>
      <c r="M122" s="91"/>
    </row>
    <row r="123" spans="1:13" s="89" customFormat="1" ht="14" hidden="1" customHeight="1" x14ac:dyDescent="0.3">
      <c r="A123" s="493"/>
      <c r="B123" s="110"/>
      <c r="C123" s="110"/>
      <c r="D123" s="213"/>
      <c r="E123" s="213"/>
      <c r="F123" s="91"/>
      <c r="G123" s="91"/>
      <c r="H123" s="91"/>
      <c r="I123" s="91"/>
      <c r="J123" s="91"/>
      <c r="K123" s="91"/>
      <c r="L123" s="91"/>
      <c r="M123" s="91"/>
    </row>
    <row r="124" spans="1:13" s="89" customFormat="1" ht="14" hidden="1" customHeight="1" x14ac:dyDescent="0.3">
      <c r="A124" s="493"/>
      <c r="B124" s="110"/>
      <c r="C124" s="110"/>
      <c r="D124" s="213"/>
      <c r="E124" s="213"/>
      <c r="F124" s="91"/>
      <c r="G124" s="91"/>
      <c r="H124" s="91"/>
      <c r="I124" s="91"/>
      <c r="J124" s="91"/>
      <c r="K124" s="91"/>
      <c r="L124" s="91"/>
      <c r="M124" s="91"/>
    </row>
    <row r="125" spans="1:13" s="89" customFormat="1" ht="14" hidden="1" customHeight="1" x14ac:dyDescent="0.3">
      <c r="A125" s="493"/>
      <c r="B125" s="110"/>
      <c r="C125" s="110"/>
      <c r="D125" s="213"/>
      <c r="E125" s="213"/>
      <c r="F125" s="91"/>
      <c r="G125" s="91"/>
      <c r="H125" s="91"/>
      <c r="I125" s="91"/>
      <c r="J125" s="91"/>
      <c r="K125" s="91"/>
      <c r="L125" s="91"/>
      <c r="M125" s="91"/>
    </row>
    <row r="126" spans="1:13" s="89" customFormat="1" ht="14" hidden="1" customHeight="1" x14ac:dyDescent="0.3">
      <c r="A126" s="493"/>
      <c r="B126" s="110"/>
      <c r="C126" s="110"/>
      <c r="D126" s="213"/>
      <c r="E126" s="213"/>
      <c r="F126" s="91"/>
      <c r="G126" s="91"/>
      <c r="H126" s="91"/>
      <c r="I126" s="91"/>
      <c r="J126" s="91"/>
      <c r="K126" s="91"/>
      <c r="L126" s="91"/>
      <c r="M126" s="91"/>
    </row>
    <row r="127" spans="1:13" s="89" customFormat="1" ht="14" hidden="1" customHeight="1" x14ac:dyDescent="0.3">
      <c r="A127" s="493"/>
      <c r="B127" s="110"/>
      <c r="C127" s="110"/>
      <c r="D127" s="213"/>
      <c r="E127" s="213"/>
      <c r="F127" s="91"/>
      <c r="G127" s="91"/>
      <c r="H127" s="91"/>
      <c r="I127" s="91"/>
      <c r="J127" s="91"/>
      <c r="K127" s="91"/>
      <c r="L127" s="91"/>
      <c r="M127" s="91"/>
    </row>
    <row r="128" spans="1:13" s="89" customFormat="1" ht="14" hidden="1" customHeight="1" x14ac:dyDescent="0.3">
      <c r="A128" s="493"/>
      <c r="B128" s="110"/>
      <c r="C128" s="110"/>
      <c r="D128" s="213"/>
      <c r="E128" s="213"/>
      <c r="F128" s="91"/>
      <c r="G128" s="91"/>
      <c r="H128" s="91"/>
      <c r="I128" s="91"/>
      <c r="J128" s="91"/>
      <c r="K128" s="91"/>
      <c r="L128" s="91"/>
      <c r="M128" s="91"/>
    </row>
    <row r="129" spans="1:13" s="89" customFormat="1" ht="14" hidden="1" customHeight="1" x14ac:dyDescent="0.3">
      <c r="A129" s="493"/>
      <c r="B129" s="110"/>
      <c r="C129" s="110"/>
      <c r="D129" s="213"/>
      <c r="E129" s="213"/>
      <c r="F129" s="91"/>
      <c r="G129" s="91"/>
      <c r="H129" s="91"/>
      <c r="I129" s="91"/>
      <c r="J129" s="91"/>
      <c r="K129" s="91"/>
      <c r="L129" s="91"/>
      <c r="M129" s="91"/>
    </row>
    <row r="130" spans="1:13" s="89" customFormat="1" ht="14" hidden="1" customHeight="1" x14ac:dyDescent="0.3">
      <c r="A130" s="493"/>
      <c r="B130" s="110"/>
      <c r="C130" s="110"/>
      <c r="D130" s="213"/>
      <c r="E130" s="213"/>
      <c r="F130" s="91"/>
      <c r="G130" s="91"/>
      <c r="H130" s="91"/>
      <c r="I130" s="91"/>
      <c r="J130" s="91"/>
      <c r="K130" s="91"/>
      <c r="L130" s="91"/>
      <c r="M130" s="91"/>
    </row>
    <row r="131" spans="1:13" s="89" customFormat="1" ht="14" hidden="1" customHeight="1" x14ac:dyDescent="0.3">
      <c r="A131" s="493"/>
      <c r="B131" s="110"/>
      <c r="C131" s="110"/>
      <c r="D131" s="213"/>
      <c r="E131" s="213"/>
      <c r="F131" s="91"/>
      <c r="G131" s="91"/>
      <c r="H131" s="91"/>
      <c r="I131" s="91"/>
      <c r="J131" s="91"/>
      <c r="K131" s="91"/>
      <c r="L131" s="91"/>
      <c r="M131" s="91"/>
    </row>
    <row r="132" spans="1:13" s="89" customFormat="1" ht="14" hidden="1" customHeight="1" x14ac:dyDescent="0.3">
      <c r="A132" s="493"/>
      <c r="B132" s="110"/>
      <c r="C132" s="110"/>
      <c r="D132" s="213"/>
      <c r="E132" s="213"/>
      <c r="F132" s="91"/>
      <c r="G132" s="91"/>
      <c r="H132" s="91"/>
      <c r="I132" s="91"/>
      <c r="J132" s="91"/>
      <c r="K132" s="91"/>
      <c r="L132" s="91"/>
      <c r="M132" s="91"/>
    </row>
    <row r="133" spans="1:13" s="89" customFormat="1" ht="14" hidden="1" customHeight="1" x14ac:dyDescent="0.3">
      <c r="A133" s="493"/>
      <c r="B133" s="110"/>
      <c r="C133" s="110"/>
      <c r="D133" s="213"/>
      <c r="E133" s="213"/>
      <c r="F133" s="91"/>
      <c r="G133" s="91"/>
      <c r="H133" s="91"/>
      <c r="I133" s="91"/>
      <c r="J133" s="91"/>
      <c r="K133" s="91"/>
      <c r="L133" s="91"/>
      <c r="M133" s="91"/>
    </row>
    <row r="134" spans="1:13" s="89" customFormat="1" ht="14" hidden="1" customHeight="1" x14ac:dyDescent="0.3">
      <c r="A134" s="493"/>
      <c r="B134" s="110"/>
      <c r="C134" s="110"/>
      <c r="D134" s="213"/>
      <c r="E134" s="213"/>
      <c r="F134" s="91"/>
      <c r="G134" s="91"/>
      <c r="H134" s="91"/>
      <c r="I134" s="91"/>
      <c r="J134" s="91"/>
      <c r="K134" s="91"/>
      <c r="L134" s="91"/>
      <c r="M134" s="91"/>
    </row>
    <row r="135" spans="1:13" s="89" customFormat="1" ht="14" hidden="1" customHeight="1" x14ac:dyDescent="0.3">
      <c r="A135" s="493"/>
      <c r="B135" s="110"/>
      <c r="C135" s="110"/>
      <c r="D135" s="213"/>
      <c r="E135" s="213"/>
      <c r="F135" s="91"/>
      <c r="G135" s="91"/>
      <c r="H135" s="91"/>
      <c r="I135" s="91"/>
      <c r="J135" s="91"/>
      <c r="K135" s="91"/>
      <c r="L135" s="91"/>
      <c r="M135" s="91"/>
    </row>
    <row r="136" spans="1:13" s="89" customFormat="1" ht="14" hidden="1" customHeight="1" x14ac:dyDescent="0.3">
      <c r="A136" s="493"/>
      <c r="B136" s="110"/>
      <c r="C136" s="110"/>
      <c r="D136" s="213"/>
      <c r="E136" s="213"/>
      <c r="F136" s="91"/>
      <c r="G136" s="91"/>
      <c r="H136" s="91"/>
      <c r="I136" s="91"/>
      <c r="J136" s="91"/>
      <c r="K136" s="91"/>
      <c r="L136" s="91"/>
      <c r="M136" s="91"/>
    </row>
    <row r="137" spans="1:13" s="89" customFormat="1" ht="14" hidden="1" customHeight="1" x14ac:dyDescent="0.3">
      <c r="A137" s="493"/>
      <c r="B137" s="110"/>
      <c r="C137" s="110"/>
      <c r="D137" s="213"/>
      <c r="E137" s="213"/>
      <c r="F137" s="91"/>
      <c r="G137" s="91"/>
      <c r="H137" s="91"/>
      <c r="I137" s="91"/>
      <c r="J137" s="91"/>
      <c r="K137" s="91"/>
      <c r="L137" s="91"/>
      <c r="M137" s="91"/>
    </row>
    <row r="138" spans="1:13" s="89" customFormat="1" ht="14" hidden="1" customHeight="1" x14ac:dyDescent="0.3">
      <c r="A138" s="493"/>
      <c r="B138" s="110"/>
      <c r="C138" s="110"/>
      <c r="D138" s="213"/>
      <c r="E138" s="213"/>
      <c r="F138" s="91"/>
      <c r="G138" s="91"/>
      <c r="H138" s="91"/>
      <c r="I138" s="91"/>
      <c r="J138" s="91"/>
      <c r="K138" s="91"/>
      <c r="L138" s="91"/>
      <c r="M138" s="91"/>
    </row>
    <row r="139" spans="1:13" s="89" customFormat="1" ht="14" hidden="1" customHeight="1" x14ac:dyDescent="0.3">
      <c r="A139" s="493"/>
      <c r="B139" s="110"/>
      <c r="C139" s="110"/>
      <c r="D139" s="213"/>
      <c r="E139" s="213"/>
      <c r="F139" s="91"/>
      <c r="G139" s="91"/>
      <c r="H139" s="91"/>
      <c r="I139" s="91"/>
      <c r="J139" s="91"/>
      <c r="K139" s="91"/>
      <c r="L139" s="91"/>
      <c r="M139" s="91"/>
    </row>
    <row r="140" spans="1:13" s="89" customFormat="1" ht="14" hidden="1" customHeight="1" x14ac:dyDescent="0.3">
      <c r="A140" s="493"/>
      <c r="B140" s="110"/>
      <c r="C140" s="110"/>
      <c r="D140" s="213"/>
      <c r="E140" s="213"/>
      <c r="F140" s="91"/>
      <c r="G140" s="91"/>
      <c r="H140" s="91"/>
      <c r="I140" s="91"/>
      <c r="J140" s="91"/>
      <c r="K140" s="91"/>
      <c r="L140" s="91"/>
      <c r="M140" s="91"/>
    </row>
    <row r="141" spans="1:13" s="89" customFormat="1" ht="14" hidden="1" customHeight="1" x14ac:dyDescent="0.3">
      <c r="A141" s="493"/>
      <c r="B141" s="110"/>
      <c r="C141" s="110"/>
      <c r="D141" s="213"/>
      <c r="E141" s="213"/>
      <c r="F141" s="91"/>
      <c r="G141" s="91"/>
      <c r="H141" s="91"/>
      <c r="I141" s="91"/>
      <c r="J141" s="91"/>
      <c r="K141" s="91"/>
      <c r="L141" s="91"/>
      <c r="M141" s="91"/>
    </row>
    <row r="142" spans="1:13" s="89" customFormat="1" ht="14" hidden="1" customHeight="1" x14ac:dyDescent="0.3">
      <c r="A142" s="493"/>
      <c r="B142" s="110"/>
      <c r="C142" s="110"/>
      <c r="D142" s="213"/>
      <c r="E142" s="213"/>
      <c r="F142" s="91"/>
      <c r="G142" s="91"/>
      <c r="H142" s="91"/>
      <c r="I142" s="91"/>
      <c r="J142" s="91"/>
      <c r="K142" s="91"/>
      <c r="L142" s="91"/>
      <c r="M142" s="91"/>
    </row>
    <row r="143" spans="1:13" s="89" customFormat="1" ht="14" hidden="1" customHeight="1" x14ac:dyDescent="0.3">
      <c r="A143" s="493"/>
      <c r="B143" s="110"/>
      <c r="C143" s="110"/>
      <c r="D143" s="213"/>
      <c r="E143" s="213"/>
      <c r="F143" s="91"/>
      <c r="G143" s="91"/>
      <c r="H143" s="91"/>
      <c r="I143" s="91"/>
      <c r="J143" s="91"/>
      <c r="K143" s="91"/>
      <c r="L143" s="91"/>
      <c r="M143" s="91"/>
    </row>
    <row r="144" spans="1:13" s="89" customFormat="1" ht="14" hidden="1" customHeight="1" x14ac:dyDescent="0.3">
      <c r="A144" s="493"/>
      <c r="B144" s="110"/>
      <c r="C144" s="110"/>
      <c r="D144" s="213"/>
      <c r="E144" s="213"/>
      <c r="F144" s="91"/>
      <c r="G144" s="91"/>
      <c r="H144" s="91"/>
      <c r="I144" s="91"/>
      <c r="J144" s="91"/>
      <c r="K144" s="91"/>
      <c r="L144" s="91"/>
      <c r="M144" s="91"/>
    </row>
    <row r="145" spans="1:13" s="89" customFormat="1" ht="14" hidden="1" customHeight="1" x14ac:dyDescent="0.3">
      <c r="A145" s="493"/>
      <c r="B145" s="110"/>
      <c r="C145" s="110"/>
      <c r="D145" s="213"/>
      <c r="E145" s="213"/>
      <c r="F145" s="91"/>
      <c r="G145" s="91"/>
      <c r="H145" s="91"/>
      <c r="I145" s="91"/>
      <c r="J145" s="91"/>
      <c r="K145" s="91"/>
      <c r="L145" s="91"/>
      <c r="M145" s="91"/>
    </row>
    <row r="146" spans="1:13" s="89" customFormat="1" ht="14" hidden="1" customHeight="1" x14ac:dyDescent="0.3">
      <c r="A146" s="493"/>
      <c r="B146" s="110"/>
      <c r="C146" s="110"/>
      <c r="D146" s="213"/>
      <c r="E146" s="213"/>
      <c r="F146" s="91"/>
      <c r="G146" s="91"/>
      <c r="H146" s="91"/>
      <c r="I146" s="91"/>
      <c r="J146" s="91"/>
      <c r="K146" s="91"/>
      <c r="L146" s="91"/>
      <c r="M146" s="91"/>
    </row>
    <row r="147" spans="1:13" s="89" customFormat="1" ht="14" hidden="1" customHeight="1" x14ac:dyDescent="0.3">
      <c r="A147" s="493"/>
      <c r="B147" s="110"/>
      <c r="C147" s="110"/>
      <c r="D147" s="213"/>
      <c r="E147" s="213"/>
      <c r="F147" s="91"/>
      <c r="G147" s="91"/>
      <c r="H147" s="91"/>
      <c r="I147" s="91"/>
      <c r="J147" s="91"/>
      <c r="K147" s="91"/>
      <c r="L147" s="91"/>
      <c r="M147" s="91"/>
    </row>
    <row r="148" spans="1:13" s="89" customFormat="1" ht="14" hidden="1" customHeight="1" x14ac:dyDescent="0.3">
      <c r="A148" s="493"/>
      <c r="B148" s="110"/>
      <c r="C148" s="110"/>
      <c r="D148" s="213"/>
      <c r="E148" s="213"/>
      <c r="F148" s="91"/>
      <c r="G148" s="91"/>
      <c r="H148" s="91"/>
      <c r="I148" s="91"/>
      <c r="J148" s="91"/>
      <c r="K148" s="91"/>
      <c r="L148" s="91"/>
      <c r="M148" s="91"/>
    </row>
    <row r="149" spans="1:13" s="89" customFormat="1" ht="14" hidden="1" customHeight="1" x14ac:dyDescent="0.3">
      <c r="A149" s="493"/>
      <c r="B149" s="110"/>
      <c r="C149" s="110"/>
      <c r="D149" s="213"/>
      <c r="E149" s="213"/>
      <c r="F149" s="91"/>
      <c r="G149" s="91"/>
      <c r="H149" s="91"/>
      <c r="I149" s="91"/>
      <c r="J149" s="91"/>
      <c r="K149" s="91"/>
      <c r="L149" s="91"/>
      <c r="M149" s="91"/>
    </row>
    <row r="150" spans="1:13" s="89" customFormat="1" ht="14" hidden="1" customHeight="1" x14ac:dyDescent="0.3">
      <c r="A150" s="493"/>
      <c r="B150" s="110"/>
      <c r="C150" s="110"/>
      <c r="D150" s="213"/>
      <c r="E150" s="213"/>
      <c r="F150" s="91"/>
      <c r="G150" s="91"/>
      <c r="H150" s="91"/>
      <c r="I150" s="91"/>
      <c r="J150" s="91"/>
      <c r="K150" s="91"/>
      <c r="L150" s="91"/>
      <c r="M150" s="91"/>
    </row>
    <row r="151" spans="1:13" s="89" customFormat="1" ht="14" hidden="1" customHeight="1" x14ac:dyDescent="0.3">
      <c r="A151" s="493"/>
      <c r="B151" s="110"/>
      <c r="C151" s="110"/>
      <c r="D151" s="213"/>
      <c r="E151" s="213"/>
      <c r="F151" s="91"/>
      <c r="G151" s="91"/>
      <c r="H151" s="91"/>
      <c r="I151" s="91"/>
      <c r="J151" s="91"/>
      <c r="K151" s="91"/>
      <c r="L151" s="91"/>
      <c r="M151" s="91"/>
    </row>
    <row r="152" spans="1:13" s="89" customFormat="1" ht="14" hidden="1" customHeight="1" x14ac:dyDescent="0.3">
      <c r="A152" s="493"/>
      <c r="B152" s="110"/>
      <c r="C152" s="110"/>
      <c r="D152" s="213"/>
      <c r="E152" s="213"/>
      <c r="F152" s="91"/>
      <c r="G152" s="91"/>
      <c r="H152" s="91"/>
      <c r="I152" s="91"/>
      <c r="J152" s="91"/>
      <c r="K152" s="91"/>
      <c r="L152" s="91"/>
      <c r="M152" s="91"/>
    </row>
    <row r="153" spans="1:13" s="89" customFormat="1" ht="14" hidden="1" customHeight="1" x14ac:dyDescent="0.3">
      <c r="A153" s="493"/>
      <c r="B153" s="110"/>
      <c r="C153" s="110"/>
      <c r="D153" s="213"/>
      <c r="E153" s="213"/>
      <c r="F153" s="91"/>
      <c r="G153" s="91"/>
      <c r="H153" s="91"/>
      <c r="I153" s="91"/>
      <c r="J153" s="91"/>
      <c r="K153" s="91"/>
      <c r="L153" s="91"/>
      <c r="M153" s="91"/>
    </row>
    <row r="154" spans="1:13" s="89" customFormat="1" ht="14" hidden="1" customHeight="1" x14ac:dyDescent="0.3">
      <c r="A154" s="493"/>
      <c r="B154" s="110"/>
      <c r="C154" s="110"/>
      <c r="D154" s="213"/>
      <c r="E154" s="213"/>
      <c r="F154" s="91"/>
      <c r="G154" s="91"/>
      <c r="H154" s="91"/>
      <c r="I154" s="91"/>
      <c r="J154" s="91"/>
      <c r="K154" s="91"/>
      <c r="L154" s="91"/>
      <c r="M154" s="91"/>
    </row>
    <row r="155" spans="1:13" s="89" customFormat="1" ht="14" hidden="1" customHeight="1" x14ac:dyDescent="0.3">
      <c r="A155" s="493"/>
      <c r="B155" s="110"/>
      <c r="C155" s="110"/>
      <c r="D155" s="213"/>
      <c r="E155" s="213"/>
      <c r="F155" s="91"/>
      <c r="G155" s="91"/>
      <c r="H155" s="91"/>
      <c r="I155" s="91"/>
      <c r="J155" s="91"/>
      <c r="K155" s="91"/>
      <c r="L155" s="91"/>
      <c r="M155" s="91"/>
    </row>
    <row r="156" spans="1:13" s="89" customFormat="1" ht="14" hidden="1" customHeight="1" x14ac:dyDescent="0.3">
      <c r="A156" s="493"/>
      <c r="B156" s="110"/>
      <c r="C156" s="110"/>
      <c r="D156" s="213"/>
      <c r="E156" s="213"/>
      <c r="F156" s="91"/>
      <c r="G156" s="91"/>
      <c r="H156" s="91"/>
      <c r="I156" s="91"/>
      <c r="J156" s="91"/>
      <c r="K156" s="91"/>
      <c r="L156" s="91"/>
      <c r="M156" s="91"/>
    </row>
    <row r="157" spans="1:13" s="89" customFormat="1" ht="14" hidden="1" customHeight="1" x14ac:dyDescent="0.3">
      <c r="A157" s="493"/>
      <c r="B157" s="110"/>
      <c r="C157" s="110"/>
      <c r="D157" s="213"/>
      <c r="E157" s="213"/>
      <c r="F157" s="91"/>
      <c r="G157" s="91"/>
      <c r="H157" s="91"/>
      <c r="I157" s="91"/>
      <c r="J157" s="91"/>
      <c r="K157" s="91"/>
      <c r="L157" s="91"/>
      <c r="M157" s="91"/>
    </row>
    <row r="158" spans="1:13" s="89" customFormat="1" ht="14" hidden="1" customHeight="1" x14ac:dyDescent="0.3">
      <c r="A158" s="493"/>
      <c r="B158" s="110"/>
      <c r="C158" s="110"/>
      <c r="D158" s="213"/>
      <c r="E158" s="213"/>
      <c r="F158" s="91"/>
      <c r="G158" s="91"/>
      <c r="H158" s="91"/>
      <c r="I158" s="91"/>
      <c r="J158" s="91"/>
      <c r="K158" s="91"/>
      <c r="L158" s="91"/>
      <c r="M158" s="91"/>
    </row>
    <row r="159" spans="1:13" ht="14" hidden="1" customHeight="1" x14ac:dyDescent="0.3">
      <c r="A159" s="493"/>
      <c r="B159" s="110"/>
      <c r="C159" s="110"/>
      <c r="D159" s="214"/>
      <c r="E159" s="214"/>
      <c r="F159" s="45"/>
      <c r="G159" s="45"/>
      <c r="H159" s="45"/>
      <c r="I159" s="45"/>
      <c r="J159" s="45"/>
      <c r="K159" s="45"/>
      <c r="L159" s="45"/>
      <c r="M159" s="45"/>
    </row>
    <row r="160" spans="1:13" ht="14" hidden="1" customHeight="1" x14ac:dyDescent="0.3">
      <c r="A160" s="493"/>
      <c r="B160" s="110"/>
      <c r="C160" s="110"/>
      <c r="D160" s="214"/>
      <c r="E160" s="214"/>
      <c r="F160" s="45"/>
      <c r="G160" s="45"/>
      <c r="H160" s="45"/>
      <c r="I160" s="45"/>
      <c r="J160" s="45"/>
      <c r="K160" s="45"/>
      <c r="L160" s="45"/>
      <c r="M160" s="45"/>
    </row>
    <row r="161" spans="1:13" ht="14" hidden="1" customHeight="1" x14ac:dyDescent="0.3">
      <c r="A161" s="493"/>
      <c r="B161" s="110"/>
      <c r="C161" s="110"/>
      <c r="D161" s="214"/>
      <c r="E161" s="214"/>
      <c r="F161" s="45"/>
      <c r="G161" s="45"/>
      <c r="H161" s="45"/>
      <c r="I161" s="45"/>
      <c r="J161" s="45"/>
      <c r="K161" s="45"/>
      <c r="L161" s="45"/>
      <c r="M161" s="45"/>
    </row>
    <row r="162" spans="1:13" ht="14" hidden="1" customHeight="1" x14ac:dyDescent="0.3">
      <c r="A162" s="493"/>
      <c r="B162" s="110"/>
      <c r="C162" s="110"/>
      <c r="D162" s="214"/>
      <c r="E162" s="214"/>
      <c r="F162" s="45"/>
      <c r="G162" s="45"/>
      <c r="H162" s="45"/>
      <c r="I162" s="45"/>
      <c r="J162" s="45"/>
      <c r="K162" s="45"/>
      <c r="L162" s="45"/>
      <c r="M162" s="45"/>
    </row>
    <row r="163" spans="1:13" ht="14" hidden="1" customHeight="1" x14ac:dyDescent="0.3">
      <c r="A163" s="493"/>
      <c r="B163" s="110"/>
      <c r="C163" s="110"/>
      <c r="D163" s="214"/>
      <c r="E163" s="214"/>
      <c r="F163" s="45"/>
      <c r="G163" s="45"/>
      <c r="H163" s="45"/>
      <c r="I163" s="45"/>
      <c r="J163" s="45"/>
      <c r="K163" s="45"/>
      <c r="L163" s="45"/>
      <c r="M163" s="45"/>
    </row>
    <row r="164" spans="1:13" ht="14" hidden="1" customHeight="1" x14ac:dyDescent="0.3">
      <c r="A164" s="493"/>
      <c r="B164" s="110"/>
      <c r="C164" s="110"/>
      <c r="D164" s="214"/>
      <c r="E164" s="214"/>
      <c r="F164" s="45"/>
      <c r="G164" s="45"/>
      <c r="H164" s="45"/>
      <c r="I164" s="45"/>
      <c r="J164" s="45"/>
      <c r="K164" s="45"/>
      <c r="L164" s="45"/>
      <c r="M164" s="45"/>
    </row>
    <row r="165" spans="1:13" ht="14" hidden="1" customHeight="1" x14ac:dyDescent="0.3">
      <c r="A165" s="493"/>
      <c r="B165" s="110"/>
      <c r="C165" s="110"/>
      <c r="D165" s="214"/>
      <c r="E165" s="214"/>
      <c r="F165" s="45"/>
      <c r="G165" s="45"/>
      <c r="H165" s="45"/>
      <c r="I165" s="45"/>
      <c r="J165" s="45"/>
      <c r="K165" s="45"/>
      <c r="L165" s="45"/>
      <c r="M165" s="45"/>
    </row>
    <row r="166" spans="1:13" ht="14" hidden="1" customHeight="1" x14ac:dyDescent="0.3">
      <c r="A166" s="493"/>
      <c r="B166" s="110"/>
      <c r="C166" s="110"/>
      <c r="D166" s="214"/>
      <c r="E166" s="214"/>
      <c r="F166" s="45"/>
      <c r="G166" s="45"/>
      <c r="H166" s="45"/>
      <c r="I166" s="45"/>
      <c r="J166" s="45"/>
      <c r="K166" s="45"/>
      <c r="L166" s="45"/>
      <c r="M166" s="45"/>
    </row>
    <row r="167" spans="1:13" ht="14" hidden="1" customHeight="1" x14ac:dyDescent="0.3">
      <c r="A167" s="493"/>
      <c r="B167" s="110"/>
      <c r="C167" s="110"/>
      <c r="D167" s="214"/>
      <c r="E167" s="214"/>
      <c r="F167" s="45"/>
      <c r="G167" s="45"/>
      <c r="H167" s="45"/>
      <c r="I167" s="45"/>
      <c r="J167" s="45"/>
      <c r="K167" s="45"/>
      <c r="L167" s="45"/>
      <c r="M167" s="45"/>
    </row>
    <row r="168" spans="1:13" ht="14" hidden="1" customHeight="1" x14ac:dyDescent="0.3">
      <c r="A168" s="493"/>
      <c r="B168" s="110"/>
      <c r="C168" s="110"/>
      <c r="D168" s="214"/>
      <c r="E168" s="214"/>
      <c r="F168" s="45"/>
      <c r="G168" s="45"/>
      <c r="H168" s="45"/>
      <c r="I168" s="45"/>
      <c r="J168" s="45"/>
      <c r="K168" s="45"/>
      <c r="L168" s="45"/>
      <c r="M168" s="45"/>
    </row>
    <row r="169" spans="1:13" ht="14" hidden="1" customHeight="1" x14ac:dyDescent="0.3">
      <c r="A169" s="493"/>
      <c r="B169" s="110"/>
      <c r="C169" s="110"/>
      <c r="D169" s="214"/>
      <c r="E169" s="214"/>
      <c r="F169" s="45"/>
      <c r="G169" s="45"/>
      <c r="H169" s="45"/>
      <c r="I169" s="45"/>
      <c r="J169" s="45"/>
      <c r="K169" s="45"/>
      <c r="L169" s="45"/>
      <c r="M169" s="45"/>
    </row>
    <row r="170" spans="1:13" ht="14" hidden="1" customHeight="1" x14ac:dyDescent="0.3">
      <c r="A170" s="493"/>
      <c r="B170" s="110"/>
      <c r="C170" s="110"/>
      <c r="D170" s="214"/>
      <c r="E170" s="214"/>
      <c r="F170" s="45"/>
      <c r="G170" s="45"/>
      <c r="H170" s="45"/>
      <c r="I170" s="45"/>
      <c r="J170" s="45"/>
      <c r="K170" s="45"/>
      <c r="L170" s="45"/>
      <c r="M170" s="45"/>
    </row>
    <row r="171" spans="1:13" ht="14" hidden="1" customHeight="1" x14ac:dyDescent="0.3">
      <c r="A171" s="493"/>
      <c r="B171" s="110"/>
      <c r="C171" s="110"/>
      <c r="D171" s="214"/>
      <c r="E171" s="214"/>
      <c r="F171" s="45"/>
      <c r="G171" s="45"/>
      <c r="H171" s="45"/>
      <c r="I171" s="45"/>
      <c r="J171" s="45"/>
      <c r="K171" s="45"/>
      <c r="L171" s="45"/>
      <c r="M171" s="45"/>
    </row>
    <row r="172" spans="1:13" ht="14" hidden="1" customHeight="1" x14ac:dyDescent="0.3">
      <c r="A172" s="493"/>
      <c r="B172" s="110"/>
      <c r="C172" s="110"/>
      <c r="D172" s="214"/>
      <c r="E172" s="214"/>
      <c r="F172" s="45"/>
      <c r="G172" s="45"/>
      <c r="H172" s="45"/>
      <c r="I172" s="45"/>
      <c r="J172" s="45"/>
      <c r="K172" s="45"/>
      <c r="L172" s="45"/>
      <c r="M172" s="45"/>
    </row>
    <row r="173" spans="1:13" ht="14" hidden="1" customHeight="1" x14ac:dyDescent="0.3">
      <c r="A173" s="493"/>
      <c r="B173" s="110"/>
      <c r="C173" s="110"/>
      <c r="D173" s="214"/>
      <c r="E173" s="214"/>
      <c r="F173" s="45"/>
      <c r="G173" s="45"/>
      <c r="H173" s="45"/>
      <c r="I173" s="45"/>
      <c r="J173" s="45"/>
      <c r="K173" s="45"/>
      <c r="L173" s="45"/>
      <c r="M173" s="45"/>
    </row>
    <row r="174" spans="1:13" ht="14" hidden="1" customHeight="1" x14ac:dyDescent="0.3">
      <c r="A174" s="493"/>
      <c r="B174" s="110"/>
      <c r="C174" s="110"/>
      <c r="D174" s="214"/>
      <c r="E174" s="214"/>
      <c r="F174" s="45"/>
      <c r="G174" s="45"/>
      <c r="H174" s="45"/>
      <c r="I174" s="45"/>
      <c r="J174" s="45"/>
      <c r="K174" s="45"/>
      <c r="L174" s="45"/>
      <c r="M174" s="45"/>
    </row>
    <row r="175" spans="1:13" ht="14" hidden="1" customHeight="1" x14ac:dyDescent="0.3">
      <c r="A175" s="493"/>
      <c r="B175" s="110"/>
      <c r="C175" s="110"/>
      <c r="D175" s="214"/>
      <c r="E175" s="214"/>
      <c r="F175" s="45"/>
      <c r="G175" s="45"/>
      <c r="H175" s="45"/>
      <c r="I175" s="45"/>
      <c r="J175" s="45"/>
      <c r="K175" s="45"/>
      <c r="L175" s="45"/>
      <c r="M175" s="45"/>
    </row>
    <row r="176" spans="1:13" ht="14" hidden="1" customHeight="1" x14ac:dyDescent="0.3">
      <c r="A176" s="493"/>
      <c r="B176" s="110"/>
      <c r="C176" s="110"/>
      <c r="D176" s="214"/>
      <c r="E176" s="214"/>
      <c r="F176" s="45"/>
      <c r="G176" s="45"/>
      <c r="H176" s="45"/>
      <c r="I176" s="45"/>
      <c r="J176" s="45"/>
      <c r="K176" s="45"/>
      <c r="L176" s="45"/>
      <c r="M176" s="45"/>
    </row>
    <row r="177" spans="1:13" ht="14" hidden="1" customHeight="1" x14ac:dyDescent="0.3">
      <c r="A177" s="493"/>
      <c r="B177" s="110"/>
      <c r="C177" s="110"/>
      <c r="D177" s="214"/>
      <c r="E177" s="214"/>
      <c r="F177" s="45"/>
      <c r="G177" s="45"/>
      <c r="H177" s="45"/>
      <c r="I177" s="45"/>
      <c r="J177" s="45"/>
      <c r="K177" s="45"/>
      <c r="L177" s="45"/>
      <c r="M177" s="45"/>
    </row>
    <row r="178" spans="1:13" ht="14" hidden="1" customHeight="1" x14ac:dyDescent="0.3">
      <c r="A178" s="493"/>
      <c r="B178" s="110"/>
      <c r="C178" s="110"/>
      <c r="D178" s="214"/>
      <c r="E178" s="214"/>
      <c r="F178" s="45"/>
      <c r="G178" s="45"/>
      <c r="H178" s="45"/>
      <c r="I178" s="45"/>
      <c r="J178" s="45"/>
      <c r="K178" s="45"/>
      <c r="L178" s="45"/>
      <c r="M178" s="45"/>
    </row>
    <row r="179" spans="1:13" ht="14" hidden="1" customHeight="1" x14ac:dyDescent="0.3">
      <c r="A179" s="493"/>
      <c r="B179" s="110"/>
      <c r="C179" s="110"/>
      <c r="D179" s="214"/>
      <c r="E179" s="214"/>
      <c r="F179" s="45"/>
      <c r="G179" s="45"/>
      <c r="H179" s="45"/>
      <c r="I179" s="45"/>
      <c r="J179" s="45"/>
      <c r="K179" s="45"/>
      <c r="L179" s="45"/>
      <c r="M179" s="45"/>
    </row>
    <row r="180" spans="1:13" ht="14" hidden="1" customHeight="1" x14ac:dyDescent="0.3">
      <c r="A180" s="493"/>
      <c r="B180" s="110"/>
      <c r="C180" s="110"/>
      <c r="D180" s="214"/>
      <c r="E180" s="214"/>
      <c r="F180" s="45"/>
      <c r="G180" s="45"/>
      <c r="H180" s="45"/>
      <c r="I180" s="45"/>
      <c r="J180" s="45"/>
      <c r="K180" s="45"/>
      <c r="L180" s="45"/>
      <c r="M180" s="45"/>
    </row>
    <row r="181" spans="1:13" ht="14" hidden="1" customHeight="1" x14ac:dyDescent="0.3">
      <c r="A181" s="493"/>
      <c r="B181" s="110"/>
      <c r="C181" s="110"/>
      <c r="D181" s="214"/>
      <c r="E181" s="214"/>
      <c r="F181" s="45"/>
      <c r="G181" s="45"/>
      <c r="H181" s="45"/>
      <c r="I181" s="45"/>
      <c r="J181" s="45"/>
      <c r="K181" s="45"/>
      <c r="L181" s="45"/>
      <c r="M181" s="45"/>
    </row>
    <row r="182" spans="1:13" ht="14" hidden="1" customHeight="1" x14ac:dyDescent="0.3">
      <c r="A182" s="493"/>
      <c r="B182" s="110"/>
      <c r="C182" s="110"/>
      <c r="D182" s="214"/>
      <c r="E182" s="214"/>
      <c r="F182" s="45"/>
      <c r="G182" s="45"/>
      <c r="H182" s="45"/>
      <c r="I182" s="45"/>
      <c r="J182" s="45"/>
      <c r="K182" s="45"/>
      <c r="L182" s="45"/>
      <c r="M182" s="45"/>
    </row>
    <row r="183" spans="1:13" ht="14" hidden="1" customHeight="1" x14ac:dyDescent="0.3">
      <c r="A183" s="493"/>
      <c r="B183" s="110"/>
      <c r="C183" s="110"/>
      <c r="D183" s="214"/>
      <c r="E183" s="214"/>
      <c r="F183" s="45"/>
      <c r="G183" s="45"/>
      <c r="H183" s="45"/>
      <c r="I183" s="45"/>
      <c r="J183" s="45"/>
      <c r="K183" s="45"/>
      <c r="L183" s="45"/>
      <c r="M183" s="45"/>
    </row>
    <row r="184" spans="1:13" ht="14" hidden="1" customHeight="1" x14ac:dyDescent="0.3">
      <c r="A184" s="493"/>
      <c r="B184" s="110"/>
      <c r="C184" s="110"/>
      <c r="D184" s="214"/>
      <c r="E184" s="214"/>
      <c r="F184" s="45"/>
      <c r="G184" s="45"/>
      <c r="H184" s="45"/>
      <c r="I184" s="45"/>
      <c r="J184" s="45"/>
      <c r="K184" s="45"/>
      <c r="L184" s="45"/>
      <c r="M184" s="45"/>
    </row>
    <row r="185" spans="1:13" ht="14" hidden="1" customHeight="1" x14ac:dyDescent="0.3">
      <c r="A185" s="493"/>
      <c r="B185" s="110"/>
      <c r="C185" s="110"/>
      <c r="D185" s="214"/>
      <c r="E185" s="214"/>
      <c r="F185" s="45"/>
      <c r="G185" s="45"/>
      <c r="H185" s="45"/>
      <c r="I185" s="45"/>
      <c r="J185" s="45"/>
      <c r="K185" s="45"/>
      <c r="L185" s="45"/>
      <c r="M185" s="45"/>
    </row>
    <row r="186" spans="1:13" ht="14" hidden="1" customHeight="1" x14ac:dyDescent="0.3">
      <c r="A186" s="493"/>
      <c r="B186" s="110"/>
      <c r="C186" s="110"/>
      <c r="D186" s="214"/>
      <c r="E186" s="214"/>
      <c r="F186" s="45"/>
      <c r="G186" s="45"/>
      <c r="H186" s="45"/>
      <c r="I186" s="45"/>
      <c r="J186" s="45"/>
      <c r="K186" s="45"/>
      <c r="L186" s="45"/>
      <c r="M186" s="45"/>
    </row>
    <row r="187" spans="1:13" ht="14" hidden="1" customHeight="1" x14ac:dyDescent="0.3">
      <c r="A187" s="493"/>
      <c r="B187" s="110"/>
      <c r="C187" s="110"/>
      <c r="D187" s="214"/>
      <c r="E187" s="214"/>
      <c r="F187" s="45"/>
      <c r="G187" s="45"/>
      <c r="H187" s="45"/>
      <c r="I187" s="45"/>
      <c r="J187" s="45"/>
      <c r="K187" s="45"/>
      <c r="L187" s="45"/>
      <c r="M187" s="45"/>
    </row>
    <row r="188" spans="1:13" ht="14" hidden="1" customHeight="1" x14ac:dyDescent="0.3">
      <c r="A188" s="493"/>
      <c r="B188" s="110"/>
      <c r="C188" s="110"/>
      <c r="D188" s="214"/>
      <c r="E188" s="214"/>
      <c r="F188" s="45"/>
      <c r="G188" s="45"/>
      <c r="H188" s="45"/>
      <c r="I188" s="45"/>
      <c r="J188" s="45"/>
      <c r="K188" s="45"/>
      <c r="L188" s="45"/>
      <c r="M188" s="45"/>
    </row>
    <row r="189" spans="1:13" ht="14" hidden="1" customHeight="1" x14ac:dyDescent="0.3">
      <c r="A189" s="493"/>
      <c r="B189" s="110"/>
      <c r="C189" s="110"/>
      <c r="D189" s="214"/>
      <c r="E189" s="214"/>
      <c r="F189" s="45"/>
      <c r="G189" s="45"/>
      <c r="H189" s="45"/>
      <c r="I189" s="45"/>
      <c r="J189" s="45"/>
      <c r="K189" s="45"/>
      <c r="L189" s="45"/>
      <c r="M189" s="45"/>
    </row>
    <row r="190" spans="1:13" ht="14" hidden="1" customHeight="1" x14ac:dyDescent="0.3">
      <c r="A190" s="493"/>
      <c r="B190" s="110"/>
      <c r="C190" s="110"/>
      <c r="D190" s="214"/>
      <c r="E190" s="214"/>
      <c r="F190" s="45"/>
      <c r="G190" s="45"/>
      <c r="H190" s="45"/>
      <c r="I190" s="45"/>
      <c r="J190" s="45"/>
      <c r="K190" s="45"/>
      <c r="L190" s="45"/>
      <c r="M190" s="45"/>
    </row>
    <row r="191" spans="1:13" ht="14" hidden="1" customHeight="1" x14ac:dyDescent="0.3">
      <c r="A191" s="493"/>
      <c r="B191" s="110"/>
      <c r="C191" s="110"/>
      <c r="D191" s="214"/>
      <c r="E191" s="214"/>
      <c r="F191" s="45"/>
      <c r="G191" s="45"/>
      <c r="H191" s="45"/>
      <c r="I191" s="45"/>
      <c r="J191" s="45"/>
      <c r="K191" s="45"/>
      <c r="L191" s="45"/>
      <c r="M191" s="45"/>
    </row>
    <row r="192" spans="1:13" ht="14" hidden="1" customHeight="1" x14ac:dyDescent="0.3">
      <c r="A192" s="493"/>
      <c r="B192" s="110"/>
      <c r="C192" s="110"/>
      <c r="D192" s="214"/>
      <c r="E192" s="214"/>
      <c r="F192" s="45"/>
      <c r="G192" s="45"/>
      <c r="H192" s="45"/>
      <c r="I192" s="45"/>
      <c r="J192" s="45"/>
      <c r="K192" s="45"/>
      <c r="L192" s="45"/>
      <c r="M192" s="45"/>
    </row>
    <row r="193" spans="1:13" ht="14" hidden="1" customHeight="1" x14ac:dyDescent="0.3">
      <c r="A193" s="493"/>
      <c r="B193" s="110"/>
      <c r="C193" s="110"/>
      <c r="D193" s="214"/>
      <c r="E193" s="214"/>
      <c r="F193" s="45"/>
      <c r="G193" s="45"/>
      <c r="H193" s="45"/>
      <c r="I193" s="45"/>
      <c r="J193" s="45"/>
      <c r="K193" s="45"/>
      <c r="L193" s="45"/>
      <c r="M193" s="45"/>
    </row>
    <row r="194" spans="1:13" ht="14" hidden="1" customHeight="1" x14ac:dyDescent="0.3">
      <c r="A194" s="493"/>
      <c r="B194" s="110"/>
      <c r="C194" s="110"/>
      <c r="D194" s="214"/>
      <c r="E194" s="214"/>
      <c r="F194" s="45"/>
      <c r="G194" s="45"/>
      <c r="H194" s="45"/>
      <c r="I194" s="45"/>
      <c r="J194" s="45"/>
      <c r="K194" s="45"/>
      <c r="L194" s="45"/>
      <c r="M194" s="45"/>
    </row>
    <row r="195" spans="1:13" ht="14" hidden="1" customHeight="1" x14ac:dyDescent="0.3">
      <c r="A195" s="493"/>
      <c r="B195" s="110"/>
      <c r="C195" s="110"/>
      <c r="D195" s="214"/>
      <c r="E195" s="214"/>
      <c r="F195" s="45"/>
      <c r="G195" s="45"/>
      <c r="H195" s="45"/>
      <c r="I195" s="45"/>
      <c r="J195" s="45"/>
      <c r="K195" s="45"/>
      <c r="L195" s="45"/>
      <c r="M195" s="45"/>
    </row>
    <row r="196" spans="1:13" ht="14" hidden="1" customHeight="1" x14ac:dyDescent="0.3">
      <c r="A196" s="493"/>
      <c r="B196" s="110"/>
      <c r="C196" s="110"/>
      <c r="D196" s="214"/>
      <c r="E196" s="214"/>
      <c r="F196" s="45"/>
      <c r="G196" s="45"/>
      <c r="H196" s="45"/>
      <c r="I196" s="45"/>
      <c r="J196" s="45"/>
      <c r="K196" s="45"/>
      <c r="L196" s="45"/>
      <c r="M196" s="45"/>
    </row>
    <row r="197" spans="1:13" ht="14" hidden="1" customHeight="1" x14ac:dyDescent="0.3">
      <c r="A197" s="493"/>
      <c r="B197" s="110"/>
      <c r="C197" s="110"/>
      <c r="D197" s="214"/>
      <c r="E197" s="214"/>
      <c r="F197" s="45"/>
      <c r="G197" s="45"/>
      <c r="H197" s="45"/>
      <c r="I197" s="45"/>
      <c r="J197" s="45"/>
      <c r="K197" s="45"/>
      <c r="L197" s="45"/>
      <c r="M197" s="45"/>
    </row>
    <row r="198" spans="1:13" ht="14" hidden="1" customHeight="1" x14ac:dyDescent="0.3">
      <c r="A198" s="493"/>
      <c r="B198" s="110"/>
      <c r="C198" s="110"/>
      <c r="D198" s="214"/>
      <c r="E198" s="214"/>
      <c r="F198" s="45"/>
      <c r="G198" s="45"/>
      <c r="H198" s="45"/>
      <c r="I198" s="45"/>
      <c r="J198" s="45"/>
      <c r="K198" s="45"/>
      <c r="L198" s="45"/>
      <c r="M198" s="45"/>
    </row>
    <row r="199" spans="1:13" ht="14" hidden="1" customHeight="1" x14ac:dyDescent="0.3">
      <c r="A199" s="493"/>
      <c r="B199" s="110"/>
      <c r="C199" s="110"/>
      <c r="D199" s="214"/>
      <c r="E199" s="214"/>
      <c r="F199" s="45"/>
      <c r="G199" s="45"/>
      <c r="H199" s="45"/>
      <c r="I199" s="45"/>
      <c r="J199" s="45"/>
      <c r="K199" s="45"/>
      <c r="L199" s="45"/>
      <c r="M199" s="45"/>
    </row>
    <row r="200" spans="1:13" ht="14" hidden="1" customHeight="1" x14ac:dyDescent="0.3">
      <c r="A200" s="493"/>
      <c r="B200" s="110"/>
      <c r="C200" s="110"/>
      <c r="D200" s="214"/>
      <c r="E200" s="214"/>
      <c r="F200" s="45"/>
      <c r="G200" s="45"/>
      <c r="H200" s="45"/>
      <c r="I200" s="45"/>
      <c r="J200" s="45"/>
      <c r="K200" s="45"/>
      <c r="L200" s="45"/>
      <c r="M200" s="45"/>
    </row>
    <row r="201" spans="1:13" ht="14" hidden="1" customHeight="1" x14ac:dyDescent="0.3">
      <c r="A201" s="493"/>
      <c r="B201" s="110"/>
      <c r="C201" s="110"/>
      <c r="D201" s="214"/>
      <c r="E201" s="214"/>
      <c r="F201" s="45"/>
      <c r="G201" s="45"/>
      <c r="H201" s="45"/>
      <c r="I201" s="45"/>
      <c r="J201" s="45"/>
      <c r="K201" s="45"/>
      <c r="L201" s="45"/>
      <c r="M201" s="45"/>
    </row>
    <row r="202" spans="1:13" ht="14" hidden="1" customHeight="1" x14ac:dyDescent="0.3">
      <c r="A202" s="493"/>
      <c r="B202" s="110"/>
      <c r="C202" s="110"/>
      <c r="D202" s="214"/>
      <c r="E202" s="214"/>
      <c r="F202" s="45"/>
      <c r="G202" s="45"/>
      <c r="H202" s="45"/>
      <c r="I202" s="45"/>
      <c r="J202" s="45"/>
      <c r="K202" s="45"/>
      <c r="L202" s="45"/>
      <c r="M202" s="45"/>
    </row>
    <row r="203" spans="1:13" ht="14" hidden="1" customHeight="1" x14ac:dyDescent="0.3">
      <c r="A203" s="493"/>
      <c r="B203" s="110"/>
      <c r="C203" s="110"/>
      <c r="D203" s="214"/>
      <c r="E203" s="214"/>
      <c r="F203" s="45"/>
      <c r="G203" s="45"/>
      <c r="H203" s="45"/>
      <c r="I203" s="45"/>
      <c r="J203" s="45"/>
      <c r="K203" s="45"/>
      <c r="L203" s="45"/>
      <c r="M203" s="45"/>
    </row>
    <row r="204" spans="1:13" ht="14" hidden="1" customHeight="1" x14ac:dyDescent="0.3">
      <c r="A204" s="493"/>
      <c r="B204" s="110"/>
      <c r="C204" s="110"/>
      <c r="D204" s="214"/>
      <c r="E204" s="214"/>
      <c r="F204" s="45"/>
      <c r="G204" s="45"/>
      <c r="H204" s="45"/>
      <c r="I204" s="45"/>
      <c r="J204" s="45"/>
      <c r="K204" s="45"/>
      <c r="L204" s="45"/>
      <c r="M204" s="45"/>
    </row>
    <row r="205" spans="1:13" ht="14" hidden="1" customHeight="1" x14ac:dyDescent="0.3">
      <c r="A205" s="493"/>
      <c r="B205" s="110"/>
      <c r="C205" s="110"/>
      <c r="D205" s="214"/>
      <c r="E205" s="214"/>
      <c r="F205" s="45"/>
      <c r="G205" s="45"/>
      <c r="H205" s="45"/>
      <c r="I205" s="45"/>
      <c r="J205" s="45"/>
      <c r="K205" s="45"/>
      <c r="L205" s="45"/>
      <c r="M205" s="45"/>
    </row>
    <row r="206" spans="1:13" ht="14" hidden="1" customHeight="1" x14ac:dyDescent="0.3">
      <c r="A206" s="493"/>
      <c r="B206" s="110"/>
      <c r="C206" s="110"/>
      <c r="D206" s="214"/>
      <c r="E206" s="214"/>
      <c r="F206" s="45"/>
      <c r="G206" s="45"/>
      <c r="H206" s="45"/>
      <c r="I206" s="45"/>
      <c r="J206" s="45"/>
      <c r="K206" s="45"/>
      <c r="L206" s="45"/>
      <c r="M206" s="45"/>
    </row>
    <row r="207" spans="1:13" ht="14" hidden="1" customHeight="1" x14ac:dyDescent="0.3">
      <c r="A207" s="493"/>
      <c r="B207" s="110"/>
      <c r="C207" s="110"/>
      <c r="D207" s="214"/>
      <c r="E207" s="214"/>
      <c r="F207" s="45"/>
      <c r="G207" s="45"/>
      <c r="H207" s="45"/>
      <c r="I207" s="45"/>
      <c r="J207" s="45"/>
      <c r="K207" s="45"/>
      <c r="L207" s="45"/>
      <c r="M207" s="45"/>
    </row>
    <row r="208" spans="1:13" ht="14" hidden="1" customHeight="1" x14ac:dyDescent="0.3">
      <c r="A208" s="493"/>
      <c r="B208" s="110"/>
      <c r="C208" s="110"/>
      <c r="D208" s="214"/>
      <c r="E208" s="214"/>
      <c r="F208" s="45"/>
      <c r="G208" s="45"/>
      <c r="H208" s="45"/>
      <c r="I208" s="45"/>
      <c r="J208" s="45"/>
      <c r="K208" s="45"/>
      <c r="L208" s="45"/>
      <c r="M208" s="45"/>
    </row>
    <row r="209" spans="1:13" ht="14" hidden="1" customHeight="1" x14ac:dyDescent="0.3">
      <c r="A209" s="493"/>
      <c r="B209" s="110"/>
      <c r="C209" s="110"/>
      <c r="D209" s="214"/>
      <c r="E209" s="214"/>
      <c r="F209" s="45"/>
      <c r="G209" s="45"/>
      <c r="H209" s="45"/>
      <c r="I209" s="45"/>
      <c r="J209" s="45"/>
      <c r="K209" s="45"/>
      <c r="L209" s="45"/>
      <c r="M209" s="45"/>
    </row>
    <row r="210" spans="1:13" ht="14" hidden="1" customHeight="1" x14ac:dyDescent="0.3">
      <c r="A210" s="493"/>
      <c r="B210" s="110"/>
      <c r="C210" s="110"/>
      <c r="D210" s="214"/>
      <c r="E210" s="214"/>
      <c r="F210" s="45"/>
      <c r="G210" s="45"/>
      <c r="H210" s="45"/>
      <c r="I210" s="45"/>
      <c r="J210" s="45"/>
      <c r="K210" s="45"/>
      <c r="L210" s="45"/>
      <c r="M210" s="45"/>
    </row>
    <row r="211" spans="1:13" ht="14" hidden="1" customHeight="1" x14ac:dyDescent="0.3">
      <c r="A211" s="493"/>
      <c r="B211" s="110"/>
      <c r="C211" s="110"/>
      <c r="D211" s="214"/>
      <c r="E211" s="214"/>
      <c r="F211" s="45"/>
      <c r="G211" s="45"/>
      <c r="H211" s="45"/>
      <c r="I211" s="45"/>
      <c r="J211" s="45"/>
      <c r="K211" s="45"/>
      <c r="L211" s="45"/>
      <c r="M211" s="45"/>
    </row>
    <row r="212" spans="1:13" ht="14" x14ac:dyDescent="0.3">
      <c r="A212" s="493"/>
      <c r="B212" s="110"/>
      <c r="C212" s="110"/>
      <c r="D212" s="214"/>
      <c r="E212" s="214"/>
      <c r="F212" s="45"/>
      <c r="G212" s="45"/>
      <c r="H212" s="45"/>
      <c r="I212" s="45"/>
      <c r="J212" s="45"/>
      <c r="K212" s="45"/>
      <c r="L212" s="45"/>
      <c r="M212" s="45"/>
    </row>
    <row r="213" spans="1:13" ht="11.5" customHeight="1" x14ac:dyDescent="0.2">
      <c r="A213" s="493"/>
      <c r="B213" s="215" t="s">
        <v>91</v>
      </c>
      <c r="C213" s="215">
        <f>SUM(C13:C212)</f>
        <v>0</v>
      </c>
      <c r="D213" s="214"/>
      <c r="E213" s="214"/>
      <c r="F213" s="45"/>
      <c r="G213" s="45"/>
      <c r="H213" s="45"/>
      <c r="I213" s="45"/>
      <c r="J213" s="45"/>
      <c r="K213" s="45"/>
      <c r="L213" s="45"/>
      <c r="M213" s="45"/>
    </row>
    <row r="214" spans="1:13" x14ac:dyDescent="0.2">
      <c r="D214" s="214"/>
      <c r="E214" s="214"/>
      <c r="F214" s="45"/>
      <c r="G214" s="45"/>
      <c r="H214" s="45"/>
      <c r="I214" s="45"/>
      <c r="J214" s="45"/>
      <c r="K214" s="45"/>
      <c r="L214" s="45"/>
      <c r="M214" s="45"/>
    </row>
    <row r="215" spans="1:13" ht="15.5" x14ac:dyDescent="0.35">
      <c r="A215" s="494"/>
      <c r="B215" s="231" t="s">
        <v>92</v>
      </c>
      <c r="C215" s="230"/>
      <c r="D215" s="45"/>
      <c r="E215" s="45"/>
      <c r="F215" s="45"/>
      <c r="G215" s="45"/>
      <c r="H215" s="45"/>
      <c r="I215" s="45"/>
      <c r="J215" s="45"/>
      <c r="K215" s="45"/>
      <c r="L215" s="45"/>
      <c r="M215" s="45"/>
    </row>
    <row r="216" spans="1:13" x14ac:dyDescent="0.2">
      <c r="A216" s="494"/>
      <c r="D216" s="214"/>
      <c r="E216" s="214"/>
      <c r="F216" s="45"/>
      <c r="G216" s="45"/>
      <c r="H216" s="45"/>
      <c r="I216" s="45"/>
      <c r="J216" s="45"/>
      <c r="K216" s="45"/>
      <c r="L216" s="45"/>
      <c r="M216" s="45"/>
    </row>
    <row r="217" spans="1:13" ht="14" x14ac:dyDescent="0.3">
      <c r="A217" s="494"/>
      <c r="B217" s="216" t="s">
        <v>82</v>
      </c>
      <c r="C217" s="216" t="s">
        <v>148</v>
      </c>
      <c r="D217" s="214"/>
      <c r="E217" s="214"/>
      <c r="F217" s="45"/>
      <c r="G217" s="45"/>
      <c r="H217" s="45"/>
      <c r="I217" s="45"/>
      <c r="J217" s="45"/>
      <c r="K217" s="45"/>
      <c r="L217" s="45"/>
      <c r="M217" s="45"/>
    </row>
    <row r="218" spans="1:13" ht="14" x14ac:dyDescent="0.3">
      <c r="A218" s="494"/>
      <c r="B218" s="217"/>
      <c r="C218" s="217"/>
      <c r="D218" s="214"/>
      <c r="E218" s="214"/>
      <c r="F218" s="45"/>
      <c r="G218" s="45"/>
      <c r="H218" s="45"/>
      <c r="I218" s="45"/>
      <c r="J218" s="45"/>
      <c r="K218" s="45"/>
      <c r="L218" s="45"/>
      <c r="M218" s="45"/>
    </row>
    <row r="219" spans="1:13" ht="14" x14ac:dyDescent="0.3">
      <c r="A219" s="494"/>
      <c r="B219" s="110" t="s">
        <v>95</v>
      </c>
      <c r="C219" s="110"/>
      <c r="D219" s="214"/>
      <c r="E219" s="214"/>
      <c r="F219" s="45"/>
      <c r="G219" s="45"/>
      <c r="H219" s="45"/>
      <c r="I219" s="45"/>
      <c r="J219" s="45"/>
      <c r="K219" s="45"/>
      <c r="L219" s="45"/>
      <c r="M219" s="45"/>
    </row>
    <row r="220" spans="1:13" ht="14" x14ac:dyDescent="0.3">
      <c r="A220" s="494"/>
      <c r="B220" s="110" t="s">
        <v>141</v>
      </c>
      <c r="C220" s="110"/>
      <c r="D220" s="214"/>
      <c r="E220" s="214"/>
      <c r="F220" s="45"/>
      <c r="G220" s="45"/>
      <c r="H220" s="45"/>
      <c r="I220" s="45"/>
      <c r="J220" s="45"/>
      <c r="K220" s="45"/>
      <c r="L220" s="45"/>
      <c r="M220" s="45"/>
    </row>
    <row r="221" spans="1:13" ht="14" x14ac:dyDescent="0.3">
      <c r="A221" s="494"/>
      <c r="B221" s="110"/>
      <c r="C221" s="110"/>
      <c r="D221" s="214"/>
      <c r="E221" s="214"/>
      <c r="F221" s="45"/>
      <c r="G221" s="45"/>
      <c r="H221" s="45"/>
      <c r="I221" s="45"/>
      <c r="J221" s="45"/>
      <c r="K221" s="45"/>
      <c r="L221" s="45"/>
      <c r="M221" s="45"/>
    </row>
    <row r="222" spans="1:13" ht="14" x14ac:dyDescent="0.3">
      <c r="A222" s="494"/>
      <c r="B222" s="110"/>
      <c r="C222" s="110"/>
      <c r="D222" s="214"/>
      <c r="E222" s="214"/>
      <c r="F222" s="45"/>
      <c r="G222" s="45"/>
      <c r="H222" s="45"/>
      <c r="I222" s="45"/>
      <c r="J222" s="45"/>
      <c r="K222" s="45"/>
      <c r="L222" s="45"/>
      <c r="M222" s="45"/>
    </row>
    <row r="223" spans="1:13" ht="14" x14ac:dyDescent="0.3">
      <c r="A223" s="494"/>
      <c r="B223" s="110"/>
      <c r="C223" s="110"/>
      <c r="D223" s="214"/>
      <c r="E223" s="214"/>
      <c r="F223" s="45"/>
      <c r="G223" s="45"/>
      <c r="H223" s="45"/>
      <c r="I223" s="45"/>
      <c r="J223" s="45"/>
      <c r="K223" s="45"/>
      <c r="L223" s="45"/>
      <c r="M223" s="45"/>
    </row>
    <row r="224" spans="1:13" ht="14" x14ac:dyDescent="0.3">
      <c r="A224" s="494"/>
      <c r="B224" s="110"/>
      <c r="C224" s="110"/>
      <c r="D224" s="214"/>
      <c r="E224" s="214"/>
      <c r="F224" s="45"/>
      <c r="G224" s="45"/>
      <c r="H224" s="45"/>
      <c r="I224" s="45"/>
      <c r="J224" s="45"/>
      <c r="K224" s="45"/>
      <c r="L224" s="45"/>
      <c r="M224" s="45"/>
    </row>
    <row r="225" spans="1:13" ht="14" x14ac:dyDescent="0.3">
      <c r="A225" s="494"/>
      <c r="B225" s="110"/>
      <c r="C225" s="110"/>
      <c r="D225" s="214"/>
      <c r="E225" s="214"/>
      <c r="F225" s="45"/>
      <c r="G225" s="45"/>
      <c r="H225" s="45"/>
      <c r="I225" s="45"/>
      <c r="J225" s="45"/>
      <c r="K225" s="45"/>
      <c r="L225" s="45"/>
      <c r="M225" s="45"/>
    </row>
    <row r="226" spans="1:13" ht="14" x14ac:dyDescent="0.3">
      <c r="A226" s="494"/>
      <c r="B226" s="110" t="s">
        <v>142</v>
      </c>
      <c r="C226" s="110"/>
      <c r="D226" s="214"/>
      <c r="E226" s="214"/>
      <c r="F226" s="45"/>
      <c r="G226" s="45"/>
      <c r="H226" s="45"/>
      <c r="I226" s="45"/>
      <c r="J226" s="45"/>
      <c r="K226" s="45"/>
      <c r="L226" s="45"/>
      <c r="M226" s="45"/>
    </row>
    <row r="227" spans="1:13" ht="14" hidden="1" customHeight="1" x14ac:dyDescent="0.3">
      <c r="A227" s="494"/>
      <c r="B227" s="110"/>
      <c r="C227" s="110"/>
      <c r="D227" s="214"/>
      <c r="E227" s="214"/>
      <c r="F227" s="45"/>
      <c r="G227" s="45"/>
      <c r="H227" s="45"/>
      <c r="I227" s="45"/>
      <c r="J227" s="45"/>
      <c r="K227" s="45"/>
      <c r="L227" s="45"/>
      <c r="M227" s="45"/>
    </row>
    <row r="228" spans="1:13" ht="14" hidden="1" customHeight="1" x14ac:dyDescent="0.3">
      <c r="A228" s="494"/>
      <c r="B228" s="110"/>
      <c r="C228" s="110"/>
      <c r="D228" s="214"/>
      <c r="E228" s="214"/>
      <c r="F228" s="45"/>
      <c r="G228" s="45"/>
      <c r="H228" s="45"/>
      <c r="I228" s="45"/>
      <c r="J228" s="45"/>
      <c r="K228" s="45"/>
      <c r="L228" s="45"/>
      <c r="M228" s="45"/>
    </row>
    <row r="229" spans="1:13" ht="14" hidden="1" customHeight="1" x14ac:dyDescent="0.3">
      <c r="A229" s="494"/>
      <c r="B229" s="110"/>
      <c r="C229" s="110"/>
      <c r="D229" s="214"/>
      <c r="E229" s="214"/>
      <c r="F229" s="45"/>
      <c r="G229" s="45"/>
      <c r="H229" s="45"/>
      <c r="I229" s="45"/>
      <c r="J229" s="45"/>
      <c r="K229" s="45"/>
      <c r="L229" s="45"/>
      <c r="M229" s="45"/>
    </row>
    <row r="230" spans="1:13" ht="14" hidden="1" customHeight="1" x14ac:dyDescent="0.3">
      <c r="A230" s="494"/>
      <c r="B230" s="110"/>
      <c r="C230" s="110"/>
      <c r="D230" s="214"/>
      <c r="E230" s="214"/>
      <c r="F230" s="45"/>
      <c r="G230" s="45"/>
      <c r="H230" s="45"/>
      <c r="I230" s="45"/>
      <c r="J230" s="45"/>
      <c r="K230" s="45"/>
      <c r="L230" s="45"/>
      <c r="M230" s="45"/>
    </row>
    <row r="231" spans="1:13" ht="14" hidden="1" customHeight="1" x14ac:dyDescent="0.3">
      <c r="A231" s="494"/>
      <c r="B231" s="110"/>
      <c r="C231" s="110"/>
      <c r="D231" s="214"/>
      <c r="E231" s="214"/>
      <c r="F231" s="45"/>
      <c r="G231" s="45"/>
      <c r="H231" s="45"/>
      <c r="I231" s="45"/>
      <c r="J231" s="45"/>
      <c r="K231" s="45"/>
      <c r="L231" s="45"/>
      <c r="M231" s="45"/>
    </row>
    <row r="232" spans="1:13" ht="14" hidden="1" customHeight="1" x14ac:dyDescent="0.3">
      <c r="A232" s="494"/>
      <c r="B232" s="110"/>
      <c r="C232" s="110"/>
      <c r="D232" s="214"/>
      <c r="E232" s="214"/>
      <c r="F232" s="45"/>
      <c r="G232" s="45"/>
      <c r="H232" s="45"/>
      <c r="I232" s="45"/>
      <c r="J232" s="45"/>
      <c r="K232" s="45"/>
      <c r="L232" s="45"/>
      <c r="M232" s="45"/>
    </row>
    <row r="233" spans="1:13" ht="14" hidden="1" customHeight="1" x14ac:dyDescent="0.3">
      <c r="A233" s="494"/>
      <c r="B233" s="110"/>
      <c r="C233" s="110"/>
      <c r="D233" s="214"/>
      <c r="E233" s="214"/>
      <c r="F233" s="45"/>
      <c r="G233" s="45"/>
      <c r="H233" s="45"/>
      <c r="I233" s="45"/>
      <c r="J233" s="45"/>
      <c r="K233" s="45"/>
      <c r="L233" s="45"/>
      <c r="M233" s="45"/>
    </row>
    <row r="234" spans="1:13" ht="14" hidden="1" customHeight="1" x14ac:dyDescent="0.3">
      <c r="A234" s="494"/>
      <c r="B234" s="110"/>
      <c r="C234" s="110"/>
      <c r="D234" s="214"/>
      <c r="E234" s="214"/>
      <c r="F234" s="45"/>
      <c r="G234" s="45"/>
      <c r="H234" s="45"/>
      <c r="I234" s="45"/>
      <c r="J234" s="45"/>
      <c r="K234" s="45"/>
      <c r="L234" s="45"/>
      <c r="M234" s="45"/>
    </row>
    <row r="235" spans="1:13" ht="14" hidden="1" customHeight="1" x14ac:dyDescent="0.3">
      <c r="A235" s="494"/>
      <c r="B235" s="110"/>
      <c r="C235" s="110"/>
      <c r="D235" s="214"/>
      <c r="E235" s="214"/>
      <c r="F235" s="45"/>
      <c r="G235" s="45"/>
      <c r="H235" s="45"/>
      <c r="I235" s="45"/>
      <c r="J235" s="45"/>
      <c r="K235" s="45"/>
      <c r="L235" s="45"/>
      <c r="M235" s="45"/>
    </row>
    <row r="236" spans="1:13" ht="14" hidden="1" customHeight="1" x14ac:dyDescent="0.3">
      <c r="A236" s="494"/>
      <c r="B236" s="110"/>
      <c r="C236" s="110"/>
      <c r="D236" s="214"/>
      <c r="E236" s="214"/>
      <c r="F236" s="45"/>
      <c r="G236" s="45"/>
      <c r="H236" s="45"/>
      <c r="I236" s="45"/>
      <c r="J236" s="45"/>
      <c r="K236" s="45"/>
      <c r="L236" s="45"/>
      <c r="M236" s="45"/>
    </row>
    <row r="237" spans="1:13" ht="14" hidden="1" customHeight="1" x14ac:dyDescent="0.3">
      <c r="A237" s="494"/>
      <c r="B237" s="110"/>
      <c r="C237" s="110"/>
      <c r="D237" s="214"/>
      <c r="E237" s="214"/>
      <c r="F237" s="45"/>
      <c r="G237" s="45"/>
      <c r="H237" s="45"/>
      <c r="I237" s="45"/>
      <c r="J237" s="45"/>
      <c r="K237" s="45"/>
      <c r="L237" s="45"/>
      <c r="M237" s="45"/>
    </row>
    <row r="238" spans="1:13" ht="14" hidden="1" customHeight="1" x14ac:dyDescent="0.3">
      <c r="A238" s="494"/>
      <c r="B238" s="110"/>
      <c r="C238" s="110"/>
      <c r="D238" s="214"/>
      <c r="E238" s="214"/>
      <c r="F238" s="45"/>
      <c r="G238" s="45"/>
      <c r="H238" s="45"/>
      <c r="I238" s="45"/>
      <c r="J238" s="45"/>
      <c r="K238" s="45"/>
      <c r="L238" s="45"/>
      <c r="M238" s="45"/>
    </row>
    <row r="239" spans="1:13" ht="14" hidden="1" customHeight="1" x14ac:dyDescent="0.3">
      <c r="A239" s="494"/>
      <c r="B239" s="110"/>
      <c r="C239" s="110"/>
      <c r="D239" s="214"/>
      <c r="E239" s="214"/>
      <c r="F239" s="45"/>
      <c r="G239" s="45"/>
      <c r="H239" s="45"/>
      <c r="I239" s="45"/>
      <c r="J239" s="45"/>
      <c r="K239" s="45"/>
      <c r="L239" s="45"/>
      <c r="M239" s="45"/>
    </row>
    <row r="240" spans="1:13" ht="14" hidden="1" customHeight="1" x14ac:dyDescent="0.3">
      <c r="A240" s="494"/>
      <c r="B240" s="110"/>
      <c r="C240" s="110"/>
      <c r="D240" s="214"/>
      <c r="E240" s="214"/>
      <c r="F240" s="45"/>
      <c r="G240" s="45"/>
      <c r="H240" s="45"/>
      <c r="I240" s="45"/>
      <c r="J240" s="45"/>
      <c r="K240" s="45"/>
      <c r="L240" s="45"/>
      <c r="M240" s="45"/>
    </row>
    <row r="241" spans="1:13" ht="14" hidden="1" customHeight="1" x14ac:dyDescent="0.3">
      <c r="A241" s="494"/>
      <c r="B241" s="110"/>
      <c r="C241" s="110"/>
      <c r="D241" s="214"/>
      <c r="E241" s="214"/>
      <c r="F241" s="45"/>
      <c r="G241" s="45"/>
      <c r="H241" s="45"/>
      <c r="I241" s="45"/>
      <c r="J241" s="45"/>
      <c r="K241" s="45"/>
      <c r="L241" s="45"/>
      <c r="M241" s="45"/>
    </row>
    <row r="242" spans="1:13" ht="14" hidden="1" customHeight="1" x14ac:dyDescent="0.3">
      <c r="A242" s="494"/>
      <c r="B242" s="110"/>
      <c r="C242" s="110"/>
      <c r="D242" s="214"/>
      <c r="E242" s="214"/>
      <c r="F242" s="45"/>
      <c r="G242" s="45"/>
      <c r="H242" s="45"/>
      <c r="I242" s="45"/>
      <c r="J242" s="45"/>
      <c r="K242" s="45"/>
      <c r="L242" s="45"/>
      <c r="M242" s="45"/>
    </row>
    <row r="243" spans="1:13" ht="14" hidden="1" customHeight="1" x14ac:dyDescent="0.3">
      <c r="A243" s="494"/>
      <c r="B243" s="110"/>
      <c r="C243" s="110"/>
      <c r="D243" s="214"/>
      <c r="E243" s="214"/>
      <c r="F243" s="45"/>
      <c r="G243" s="45"/>
      <c r="H243" s="45"/>
      <c r="I243" s="45"/>
      <c r="J243" s="45"/>
      <c r="K243" s="45"/>
      <c r="L243" s="45"/>
      <c r="M243" s="45"/>
    </row>
    <row r="244" spans="1:13" ht="14" hidden="1" customHeight="1" x14ac:dyDescent="0.3">
      <c r="A244" s="494"/>
      <c r="B244" s="110"/>
      <c r="C244" s="110"/>
      <c r="D244" s="214"/>
      <c r="E244" s="214"/>
      <c r="F244" s="45"/>
      <c r="G244" s="45"/>
      <c r="H244" s="45"/>
      <c r="I244" s="45"/>
      <c r="J244" s="45"/>
      <c r="K244" s="45"/>
      <c r="L244" s="45"/>
      <c r="M244" s="45"/>
    </row>
    <row r="245" spans="1:13" ht="14" hidden="1" customHeight="1" x14ac:dyDescent="0.3">
      <c r="A245" s="494"/>
      <c r="B245" s="110"/>
      <c r="C245" s="110"/>
      <c r="D245" s="214"/>
      <c r="E245" s="214"/>
      <c r="F245" s="45"/>
      <c r="G245" s="45"/>
      <c r="H245" s="45"/>
      <c r="I245" s="45"/>
      <c r="J245" s="45"/>
      <c r="K245" s="45"/>
      <c r="L245" s="45"/>
      <c r="M245" s="45"/>
    </row>
    <row r="246" spans="1:13" ht="14" hidden="1" customHeight="1" x14ac:dyDescent="0.3">
      <c r="A246" s="494"/>
      <c r="B246" s="110"/>
      <c r="C246" s="110"/>
      <c r="D246" s="214"/>
      <c r="E246" s="214"/>
      <c r="F246" s="45"/>
      <c r="G246" s="45"/>
      <c r="H246" s="45"/>
      <c r="I246" s="45"/>
      <c r="J246" s="45"/>
      <c r="K246" s="45"/>
      <c r="L246" s="45"/>
      <c r="M246" s="45"/>
    </row>
    <row r="247" spans="1:13" ht="14" hidden="1" customHeight="1" x14ac:dyDescent="0.3">
      <c r="A247" s="494"/>
      <c r="B247" s="110"/>
      <c r="C247" s="110"/>
      <c r="D247" s="214"/>
      <c r="E247" s="214"/>
      <c r="F247" s="45"/>
      <c r="G247" s="45"/>
      <c r="H247" s="45"/>
      <c r="I247" s="45"/>
      <c r="J247" s="45"/>
      <c r="K247" s="45"/>
      <c r="L247" s="45"/>
      <c r="M247" s="45"/>
    </row>
    <row r="248" spans="1:13" ht="14" hidden="1" customHeight="1" x14ac:dyDescent="0.3">
      <c r="A248" s="494"/>
      <c r="B248" s="110"/>
      <c r="C248" s="110"/>
      <c r="D248" s="214"/>
      <c r="E248" s="214"/>
      <c r="F248" s="45"/>
      <c r="G248" s="45"/>
      <c r="H248" s="45"/>
      <c r="I248" s="45"/>
      <c r="J248" s="45"/>
      <c r="K248" s="45"/>
      <c r="L248" s="45"/>
      <c r="M248" s="45"/>
    </row>
    <row r="249" spans="1:13" ht="14" hidden="1" customHeight="1" x14ac:dyDescent="0.3">
      <c r="A249" s="494"/>
      <c r="B249" s="110"/>
      <c r="C249" s="110"/>
      <c r="D249" s="214"/>
      <c r="E249" s="214"/>
      <c r="F249" s="45"/>
      <c r="G249" s="45"/>
      <c r="H249" s="45"/>
      <c r="I249" s="45"/>
      <c r="J249" s="45"/>
      <c r="K249" s="45"/>
      <c r="L249" s="45"/>
      <c r="M249" s="45"/>
    </row>
    <row r="250" spans="1:13" ht="14" hidden="1" customHeight="1" x14ac:dyDescent="0.3">
      <c r="A250" s="494"/>
      <c r="B250" s="110"/>
      <c r="C250" s="110"/>
      <c r="D250" s="214"/>
      <c r="E250" s="214"/>
      <c r="F250" s="45"/>
      <c r="G250" s="45"/>
      <c r="H250" s="45"/>
      <c r="I250" s="45"/>
      <c r="J250" s="45"/>
      <c r="K250" s="45"/>
      <c r="L250" s="45"/>
      <c r="M250" s="45"/>
    </row>
    <row r="251" spans="1:13" ht="14" hidden="1" customHeight="1" x14ac:dyDescent="0.3">
      <c r="A251" s="494"/>
      <c r="B251" s="110"/>
      <c r="C251" s="110"/>
      <c r="D251" s="214"/>
      <c r="E251" s="214"/>
      <c r="F251" s="45"/>
      <c r="G251" s="45"/>
      <c r="H251" s="45"/>
      <c r="I251" s="45"/>
      <c r="J251" s="45"/>
      <c r="K251" s="45"/>
      <c r="L251" s="45"/>
      <c r="M251" s="45"/>
    </row>
    <row r="252" spans="1:13" ht="14" hidden="1" customHeight="1" x14ac:dyDescent="0.3">
      <c r="A252" s="494"/>
      <c r="B252" s="110"/>
      <c r="C252" s="110"/>
      <c r="D252" s="214"/>
      <c r="E252" s="214"/>
      <c r="F252" s="45"/>
      <c r="G252" s="45"/>
      <c r="H252" s="45"/>
      <c r="I252" s="45"/>
      <c r="J252" s="45"/>
      <c r="K252" s="45"/>
      <c r="L252" s="45"/>
      <c r="M252" s="45"/>
    </row>
    <row r="253" spans="1:13" ht="14" hidden="1" customHeight="1" x14ac:dyDescent="0.3">
      <c r="A253" s="494"/>
      <c r="B253" s="110"/>
      <c r="C253" s="110"/>
      <c r="D253" s="214"/>
      <c r="E253" s="214"/>
      <c r="F253" s="45"/>
      <c r="G253" s="45"/>
      <c r="H253" s="45"/>
      <c r="I253" s="45"/>
      <c r="J253" s="45"/>
      <c r="K253" s="45"/>
      <c r="L253" s="45"/>
      <c r="M253" s="45"/>
    </row>
    <row r="254" spans="1:13" ht="14" hidden="1" customHeight="1" x14ac:dyDescent="0.3">
      <c r="A254" s="494"/>
      <c r="B254" s="110"/>
      <c r="C254" s="110"/>
      <c r="D254" s="214"/>
      <c r="E254" s="214"/>
      <c r="F254" s="45"/>
      <c r="G254" s="45"/>
      <c r="H254" s="45"/>
      <c r="I254" s="45"/>
      <c r="J254" s="45"/>
      <c r="K254" s="45"/>
      <c r="L254" s="45"/>
      <c r="M254" s="45"/>
    </row>
    <row r="255" spans="1:13" ht="14" hidden="1" customHeight="1" x14ac:dyDescent="0.3">
      <c r="A255" s="494"/>
      <c r="B255" s="110"/>
      <c r="C255" s="110"/>
      <c r="D255" s="214"/>
      <c r="E255" s="214"/>
      <c r="F255" s="45"/>
      <c r="G255" s="45"/>
      <c r="H255" s="45"/>
      <c r="I255" s="45"/>
      <c r="J255" s="45"/>
      <c r="K255" s="45"/>
      <c r="L255" s="45"/>
      <c r="M255" s="45"/>
    </row>
    <row r="256" spans="1:13" ht="14" hidden="1" customHeight="1" x14ac:dyDescent="0.3">
      <c r="A256" s="494"/>
      <c r="B256" s="110"/>
      <c r="C256" s="110"/>
      <c r="D256" s="214"/>
      <c r="E256" s="214"/>
      <c r="F256" s="45"/>
      <c r="G256" s="45"/>
      <c r="H256" s="45"/>
      <c r="I256" s="45"/>
      <c r="J256" s="45"/>
      <c r="K256" s="45"/>
      <c r="L256" s="45"/>
      <c r="M256" s="45"/>
    </row>
    <row r="257" spans="1:13" ht="14" hidden="1" customHeight="1" x14ac:dyDescent="0.3">
      <c r="A257" s="494"/>
      <c r="B257" s="110"/>
      <c r="C257" s="110"/>
      <c r="D257" s="214"/>
      <c r="E257" s="214"/>
      <c r="F257" s="45"/>
      <c r="G257" s="45"/>
      <c r="H257" s="45"/>
      <c r="I257" s="45"/>
      <c r="J257" s="45"/>
      <c r="K257" s="45"/>
      <c r="L257" s="45"/>
      <c r="M257" s="45"/>
    </row>
    <row r="258" spans="1:13" ht="14" hidden="1" customHeight="1" x14ac:dyDescent="0.3">
      <c r="A258" s="494"/>
      <c r="B258" s="110"/>
      <c r="C258" s="110"/>
      <c r="D258" s="214"/>
      <c r="E258" s="214"/>
      <c r="F258" s="45"/>
      <c r="G258" s="45"/>
      <c r="H258" s="45"/>
      <c r="I258" s="45"/>
      <c r="J258" s="45"/>
      <c r="K258" s="45"/>
      <c r="L258" s="45"/>
      <c r="M258" s="45"/>
    </row>
    <row r="259" spans="1:13" ht="14" hidden="1" customHeight="1" x14ac:dyDescent="0.3">
      <c r="A259" s="494"/>
      <c r="B259" s="110"/>
      <c r="C259" s="110"/>
      <c r="D259" s="214"/>
      <c r="E259" s="214"/>
      <c r="F259" s="45"/>
      <c r="G259" s="45"/>
      <c r="H259" s="45"/>
      <c r="I259" s="45"/>
      <c r="J259" s="45"/>
      <c r="K259" s="45"/>
      <c r="L259" s="45"/>
      <c r="M259" s="45"/>
    </row>
    <row r="260" spans="1:13" ht="14" hidden="1" customHeight="1" x14ac:dyDescent="0.3">
      <c r="A260" s="494"/>
      <c r="B260" s="110"/>
      <c r="C260" s="110"/>
      <c r="D260" s="214"/>
      <c r="E260" s="214"/>
      <c r="F260" s="45"/>
      <c r="G260" s="45"/>
      <c r="H260" s="45"/>
      <c r="I260" s="45"/>
      <c r="J260" s="45"/>
      <c r="K260" s="45"/>
      <c r="L260" s="45"/>
      <c r="M260" s="45"/>
    </row>
    <row r="261" spans="1:13" ht="14" hidden="1" customHeight="1" x14ac:dyDescent="0.3">
      <c r="A261" s="494"/>
      <c r="B261" s="110"/>
      <c r="C261" s="110"/>
      <c r="D261" s="214"/>
      <c r="E261" s="214"/>
      <c r="F261" s="45"/>
      <c r="G261" s="45"/>
      <c r="H261" s="45"/>
      <c r="I261" s="45"/>
      <c r="J261" s="45"/>
      <c r="K261" s="45"/>
      <c r="L261" s="45"/>
      <c r="M261" s="45"/>
    </row>
    <row r="262" spans="1:13" ht="14" hidden="1" customHeight="1" x14ac:dyDescent="0.3">
      <c r="A262" s="494"/>
      <c r="B262" s="110"/>
      <c r="C262" s="110"/>
      <c r="D262" s="214"/>
      <c r="E262" s="214"/>
      <c r="F262" s="45"/>
      <c r="G262" s="45"/>
      <c r="H262" s="45"/>
      <c r="I262" s="45"/>
      <c r="J262" s="45"/>
      <c r="K262" s="45"/>
      <c r="L262" s="45"/>
      <c r="M262" s="45"/>
    </row>
    <row r="263" spans="1:13" ht="14" hidden="1" customHeight="1" x14ac:dyDescent="0.3">
      <c r="A263" s="494"/>
      <c r="B263" s="110"/>
      <c r="C263" s="110"/>
      <c r="D263" s="214"/>
      <c r="E263" s="214"/>
      <c r="F263" s="45"/>
      <c r="G263" s="45"/>
      <c r="H263" s="45"/>
      <c r="I263" s="45"/>
      <c r="J263" s="45"/>
      <c r="K263" s="45"/>
      <c r="L263" s="45"/>
      <c r="M263" s="45"/>
    </row>
    <row r="264" spans="1:13" ht="14" hidden="1" customHeight="1" x14ac:dyDescent="0.3">
      <c r="A264" s="494"/>
      <c r="B264" s="110"/>
      <c r="C264" s="110"/>
      <c r="D264" s="214"/>
      <c r="E264" s="214"/>
      <c r="F264" s="45"/>
      <c r="G264" s="45"/>
      <c r="H264" s="45"/>
      <c r="I264" s="45"/>
      <c r="J264" s="45"/>
      <c r="K264" s="45"/>
      <c r="L264" s="45"/>
      <c r="M264" s="45"/>
    </row>
    <row r="265" spans="1:13" ht="14" hidden="1" customHeight="1" x14ac:dyDescent="0.3">
      <c r="A265" s="494"/>
      <c r="B265" s="110"/>
      <c r="C265" s="110"/>
      <c r="D265" s="214"/>
      <c r="E265" s="214"/>
      <c r="F265" s="45"/>
      <c r="G265" s="45"/>
      <c r="H265" s="45"/>
      <c r="I265" s="45"/>
      <c r="J265" s="45"/>
      <c r="K265" s="45"/>
      <c r="L265" s="45"/>
      <c r="M265" s="45"/>
    </row>
    <row r="266" spans="1:13" ht="14" hidden="1" customHeight="1" x14ac:dyDescent="0.3">
      <c r="A266" s="494"/>
      <c r="B266" s="110"/>
      <c r="C266" s="110"/>
      <c r="D266" s="214"/>
      <c r="E266" s="214"/>
      <c r="F266" s="45"/>
      <c r="G266" s="45"/>
      <c r="H266" s="45"/>
      <c r="I266" s="45"/>
      <c r="J266" s="45"/>
      <c r="K266" s="45"/>
      <c r="L266" s="45"/>
      <c r="M266" s="45"/>
    </row>
    <row r="267" spans="1:13" ht="14" hidden="1" customHeight="1" x14ac:dyDescent="0.3">
      <c r="A267" s="494"/>
      <c r="B267" s="110"/>
      <c r="C267" s="110"/>
      <c r="D267" s="214"/>
      <c r="E267" s="214"/>
      <c r="F267" s="45"/>
      <c r="G267" s="45"/>
      <c r="H267" s="45"/>
      <c r="I267" s="45"/>
      <c r="J267" s="45"/>
      <c r="K267" s="45"/>
      <c r="L267" s="45"/>
      <c r="M267" s="45"/>
    </row>
    <row r="268" spans="1:13" ht="14" hidden="1" customHeight="1" x14ac:dyDescent="0.3">
      <c r="A268" s="494"/>
      <c r="B268" s="110"/>
      <c r="C268" s="110"/>
      <c r="D268" s="214"/>
      <c r="E268" s="214"/>
      <c r="F268" s="45"/>
      <c r="G268" s="45"/>
      <c r="H268" s="45"/>
      <c r="I268" s="45"/>
      <c r="J268" s="45"/>
      <c r="K268" s="45"/>
      <c r="L268" s="45"/>
      <c r="M268" s="45"/>
    </row>
    <row r="269" spans="1:13" ht="14" hidden="1" customHeight="1" x14ac:dyDescent="0.3">
      <c r="A269" s="494"/>
      <c r="B269" s="110"/>
      <c r="C269" s="110"/>
      <c r="D269" s="214"/>
      <c r="E269" s="214"/>
      <c r="F269" s="45"/>
      <c r="G269" s="45"/>
      <c r="H269" s="45"/>
      <c r="I269" s="45"/>
      <c r="J269" s="45"/>
      <c r="K269" s="45"/>
      <c r="L269" s="45"/>
      <c r="M269" s="45"/>
    </row>
    <row r="270" spans="1:13" ht="14" hidden="1" customHeight="1" x14ac:dyDescent="0.3">
      <c r="A270" s="494"/>
      <c r="B270" s="110"/>
      <c r="C270" s="110"/>
      <c r="D270" s="214"/>
      <c r="E270" s="214"/>
      <c r="F270" s="45"/>
      <c r="G270" s="45"/>
      <c r="H270" s="45"/>
      <c r="I270" s="45"/>
      <c r="J270" s="45"/>
      <c r="K270" s="45"/>
      <c r="L270" s="45"/>
      <c r="M270" s="45"/>
    </row>
    <row r="271" spans="1:13" ht="14" hidden="1" customHeight="1" x14ac:dyDescent="0.3">
      <c r="A271" s="494"/>
      <c r="B271" s="110"/>
      <c r="C271" s="110"/>
      <c r="D271" s="214"/>
      <c r="E271" s="214"/>
      <c r="F271" s="45"/>
      <c r="G271" s="45"/>
      <c r="H271" s="45"/>
      <c r="I271" s="45"/>
      <c r="J271" s="45"/>
      <c r="K271" s="45"/>
      <c r="L271" s="45"/>
      <c r="M271" s="45"/>
    </row>
    <row r="272" spans="1:13" ht="14" hidden="1" customHeight="1" x14ac:dyDescent="0.3">
      <c r="A272" s="494"/>
      <c r="B272" s="110"/>
      <c r="C272" s="110"/>
      <c r="D272" s="214"/>
      <c r="E272" s="214"/>
      <c r="F272" s="45"/>
      <c r="G272" s="45"/>
      <c r="H272" s="45"/>
      <c r="I272" s="45"/>
      <c r="J272" s="45"/>
      <c r="K272" s="45"/>
      <c r="L272" s="45"/>
      <c r="M272" s="45"/>
    </row>
    <row r="273" spans="1:13" ht="14" hidden="1" customHeight="1" x14ac:dyDescent="0.3">
      <c r="A273" s="494"/>
      <c r="B273" s="110"/>
      <c r="C273" s="110"/>
      <c r="D273" s="214"/>
      <c r="E273" s="214"/>
      <c r="F273" s="45"/>
      <c r="G273" s="45"/>
      <c r="H273" s="45"/>
      <c r="I273" s="45"/>
      <c r="J273" s="45"/>
      <c r="K273" s="45"/>
      <c r="L273" s="45"/>
      <c r="M273" s="45"/>
    </row>
    <row r="274" spans="1:13" ht="14" hidden="1" customHeight="1" x14ac:dyDescent="0.3">
      <c r="A274" s="494"/>
      <c r="B274" s="110"/>
      <c r="C274" s="110"/>
      <c r="D274" s="214"/>
      <c r="E274" s="214"/>
      <c r="F274" s="45"/>
      <c r="G274" s="45"/>
      <c r="H274" s="45"/>
      <c r="I274" s="45"/>
      <c r="J274" s="45"/>
      <c r="K274" s="45"/>
      <c r="L274" s="45"/>
      <c r="M274" s="45"/>
    </row>
    <row r="275" spans="1:13" ht="14" hidden="1" customHeight="1" x14ac:dyDescent="0.3">
      <c r="A275" s="494"/>
      <c r="B275" s="110"/>
      <c r="C275" s="110"/>
      <c r="D275" s="214"/>
      <c r="E275" s="214"/>
      <c r="F275" s="45"/>
      <c r="G275" s="45"/>
      <c r="H275" s="45"/>
      <c r="I275" s="45"/>
      <c r="J275" s="45"/>
      <c r="K275" s="45"/>
      <c r="L275" s="45"/>
      <c r="M275" s="45"/>
    </row>
    <row r="276" spans="1:13" ht="14" hidden="1" customHeight="1" x14ac:dyDescent="0.3">
      <c r="A276" s="494"/>
      <c r="B276" s="110"/>
      <c r="C276" s="110"/>
      <c r="D276" s="214"/>
      <c r="E276" s="214"/>
      <c r="F276" s="45"/>
      <c r="G276" s="45"/>
      <c r="H276" s="45"/>
      <c r="I276" s="45"/>
      <c r="J276" s="45"/>
      <c r="K276" s="45"/>
      <c r="L276" s="45"/>
      <c r="M276" s="45"/>
    </row>
    <row r="277" spans="1:13" ht="14" hidden="1" customHeight="1" x14ac:dyDescent="0.3">
      <c r="A277" s="494"/>
      <c r="B277" s="110"/>
      <c r="C277" s="110"/>
      <c r="D277" s="214"/>
      <c r="E277" s="214"/>
      <c r="F277" s="45"/>
      <c r="G277" s="45"/>
      <c r="H277" s="45"/>
      <c r="I277" s="45"/>
      <c r="J277" s="45"/>
      <c r="K277" s="45"/>
      <c r="L277" s="45"/>
      <c r="M277" s="45"/>
    </row>
    <row r="278" spans="1:13" ht="14" hidden="1" customHeight="1" x14ac:dyDescent="0.3">
      <c r="A278" s="494"/>
      <c r="B278" s="110"/>
      <c r="C278" s="110"/>
      <c r="D278" s="214"/>
      <c r="E278" s="214"/>
      <c r="F278" s="45"/>
      <c r="G278" s="45"/>
      <c r="H278" s="45"/>
      <c r="I278" s="45"/>
      <c r="J278" s="45"/>
      <c r="K278" s="45"/>
      <c r="L278" s="45"/>
      <c r="M278" s="45"/>
    </row>
    <row r="279" spans="1:13" ht="14" hidden="1" customHeight="1" x14ac:dyDescent="0.3">
      <c r="A279" s="494"/>
      <c r="B279" s="110"/>
      <c r="C279" s="110"/>
      <c r="D279" s="214"/>
      <c r="E279" s="214"/>
      <c r="F279" s="45"/>
      <c r="G279" s="45"/>
      <c r="H279" s="45"/>
      <c r="I279" s="45"/>
      <c r="J279" s="45"/>
      <c r="K279" s="45"/>
      <c r="L279" s="45"/>
      <c r="M279" s="45"/>
    </row>
    <row r="280" spans="1:13" ht="14" hidden="1" customHeight="1" x14ac:dyDescent="0.3">
      <c r="A280" s="494"/>
      <c r="B280" s="110"/>
      <c r="C280" s="110"/>
      <c r="D280" s="214"/>
      <c r="E280" s="214"/>
      <c r="F280" s="45"/>
      <c r="G280" s="45"/>
      <c r="H280" s="45"/>
      <c r="I280" s="45"/>
      <c r="J280" s="45"/>
      <c r="K280" s="45"/>
      <c r="L280" s="45"/>
      <c r="M280" s="45"/>
    </row>
    <row r="281" spans="1:13" ht="14" hidden="1" customHeight="1" x14ac:dyDescent="0.3">
      <c r="A281" s="494"/>
      <c r="B281" s="110"/>
      <c r="C281" s="110"/>
      <c r="D281" s="214"/>
      <c r="E281" s="214"/>
      <c r="F281" s="45"/>
      <c r="G281" s="45"/>
      <c r="H281" s="45"/>
      <c r="I281" s="45"/>
      <c r="J281" s="45"/>
      <c r="K281" s="45"/>
      <c r="L281" s="45"/>
      <c r="M281" s="45"/>
    </row>
    <row r="282" spans="1:13" ht="14" hidden="1" customHeight="1" x14ac:dyDescent="0.3">
      <c r="A282" s="494"/>
      <c r="B282" s="110"/>
      <c r="C282" s="110"/>
      <c r="D282" s="214"/>
      <c r="E282" s="214"/>
      <c r="F282" s="45"/>
      <c r="G282" s="45"/>
      <c r="H282" s="45"/>
      <c r="I282" s="45"/>
      <c r="J282" s="45"/>
      <c r="K282" s="45"/>
      <c r="L282" s="45"/>
      <c r="M282" s="45"/>
    </row>
    <row r="283" spans="1:13" ht="14" hidden="1" customHeight="1" x14ac:dyDescent="0.3">
      <c r="A283" s="494"/>
      <c r="B283" s="110"/>
      <c r="C283" s="110"/>
      <c r="D283" s="214"/>
      <c r="E283" s="214"/>
      <c r="F283" s="45"/>
      <c r="G283" s="45"/>
      <c r="H283" s="45"/>
      <c r="I283" s="45"/>
      <c r="J283" s="45"/>
      <c r="K283" s="45"/>
      <c r="L283" s="45"/>
      <c r="M283" s="45"/>
    </row>
    <row r="284" spans="1:13" ht="14" hidden="1" customHeight="1" x14ac:dyDescent="0.3">
      <c r="A284" s="494"/>
      <c r="B284" s="110"/>
      <c r="C284" s="110"/>
      <c r="D284" s="214"/>
      <c r="E284" s="214"/>
      <c r="F284" s="45"/>
      <c r="G284" s="45"/>
      <c r="H284" s="45"/>
      <c r="I284" s="45"/>
      <c r="J284" s="45"/>
      <c r="K284" s="45"/>
      <c r="L284" s="45"/>
      <c r="M284" s="45"/>
    </row>
    <row r="285" spans="1:13" ht="14" hidden="1" customHeight="1" x14ac:dyDescent="0.3">
      <c r="A285" s="494"/>
      <c r="B285" s="110"/>
      <c r="C285" s="110"/>
      <c r="D285" s="214"/>
      <c r="E285" s="214"/>
      <c r="F285" s="45"/>
      <c r="G285" s="45"/>
      <c r="H285" s="45"/>
      <c r="I285" s="45"/>
      <c r="J285" s="45"/>
      <c r="K285" s="45"/>
      <c r="L285" s="45"/>
      <c r="M285" s="45"/>
    </row>
    <row r="286" spans="1:13" ht="14" hidden="1" customHeight="1" x14ac:dyDescent="0.3">
      <c r="A286" s="494"/>
      <c r="B286" s="110"/>
      <c r="C286" s="110"/>
      <c r="D286" s="214"/>
      <c r="E286" s="214"/>
      <c r="F286" s="45"/>
      <c r="G286" s="45"/>
      <c r="H286" s="45"/>
      <c r="I286" s="45"/>
      <c r="J286" s="45"/>
      <c r="K286" s="45"/>
      <c r="L286" s="45"/>
      <c r="M286" s="45"/>
    </row>
    <row r="287" spans="1:13" ht="14" hidden="1" customHeight="1" x14ac:dyDescent="0.3">
      <c r="A287" s="494"/>
      <c r="B287" s="110"/>
      <c r="C287" s="110"/>
      <c r="D287" s="214"/>
      <c r="E287" s="214"/>
      <c r="F287" s="45"/>
      <c r="G287" s="45"/>
      <c r="H287" s="45"/>
      <c r="I287" s="45"/>
      <c r="J287" s="45"/>
      <c r="K287" s="45"/>
      <c r="L287" s="45"/>
      <c r="M287" s="45"/>
    </row>
    <row r="288" spans="1:13" ht="14" hidden="1" customHeight="1" x14ac:dyDescent="0.3">
      <c r="A288" s="494"/>
      <c r="B288" s="110"/>
      <c r="C288" s="110"/>
      <c r="D288" s="214"/>
      <c r="E288" s="214"/>
      <c r="F288" s="45"/>
      <c r="G288" s="45"/>
      <c r="H288" s="45"/>
      <c r="I288" s="45"/>
      <c r="J288" s="45"/>
      <c r="K288" s="45"/>
      <c r="L288" s="45"/>
      <c r="M288" s="45"/>
    </row>
    <row r="289" spans="1:13" ht="14" hidden="1" customHeight="1" x14ac:dyDescent="0.3">
      <c r="A289" s="494"/>
      <c r="B289" s="110"/>
      <c r="C289" s="110"/>
      <c r="D289" s="214"/>
      <c r="E289" s="214"/>
      <c r="F289" s="45"/>
      <c r="G289" s="45"/>
      <c r="H289" s="45"/>
      <c r="I289" s="45"/>
      <c r="J289" s="45"/>
      <c r="K289" s="45"/>
      <c r="L289" s="45"/>
      <c r="M289" s="45"/>
    </row>
    <row r="290" spans="1:13" ht="14" hidden="1" customHeight="1" x14ac:dyDescent="0.3">
      <c r="A290" s="494"/>
      <c r="B290" s="110"/>
      <c r="C290" s="110"/>
      <c r="D290" s="214"/>
      <c r="E290" s="214"/>
      <c r="F290" s="45"/>
      <c r="G290" s="45"/>
      <c r="H290" s="45"/>
      <c r="I290" s="45"/>
      <c r="J290" s="45"/>
      <c r="K290" s="45"/>
      <c r="L290" s="45"/>
      <c r="M290" s="45"/>
    </row>
    <row r="291" spans="1:13" ht="14" hidden="1" customHeight="1" x14ac:dyDescent="0.3">
      <c r="A291" s="494"/>
      <c r="B291" s="110"/>
      <c r="C291" s="110"/>
      <c r="D291" s="214"/>
      <c r="E291" s="214"/>
      <c r="F291" s="45"/>
      <c r="G291" s="45"/>
      <c r="H291" s="45"/>
      <c r="I291" s="45"/>
      <c r="J291" s="45"/>
      <c r="K291" s="45"/>
      <c r="L291" s="45"/>
      <c r="M291" s="45"/>
    </row>
    <row r="292" spans="1:13" ht="14" hidden="1" customHeight="1" x14ac:dyDescent="0.3">
      <c r="A292" s="494"/>
      <c r="B292" s="110"/>
      <c r="C292" s="110"/>
      <c r="D292" s="214"/>
      <c r="E292" s="214"/>
      <c r="F292" s="45"/>
      <c r="G292" s="45"/>
      <c r="H292" s="45"/>
      <c r="I292" s="45"/>
      <c r="J292" s="45"/>
      <c r="K292" s="45"/>
      <c r="L292" s="45"/>
      <c r="M292" s="45"/>
    </row>
    <row r="293" spans="1:13" ht="14" hidden="1" customHeight="1" x14ac:dyDescent="0.3">
      <c r="A293" s="494"/>
      <c r="B293" s="110"/>
      <c r="C293" s="110"/>
      <c r="D293" s="214"/>
      <c r="E293" s="214"/>
      <c r="F293" s="45"/>
      <c r="G293" s="45"/>
      <c r="H293" s="45"/>
      <c r="I293" s="45"/>
      <c r="J293" s="45"/>
      <c r="K293" s="45"/>
      <c r="L293" s="45"/>
      <c r="M293" s="45"/>
    </row>
    <row r="294" spans="1:13" ht="14" hidden="1" customHeight="1" x14ac:dyDescent="0.3">
      <c r="A294" s="494"/>
      <c r="B294" s="110"/>
      <c r="C294" s="110"/>
      <c r="D294" s="214"/>
      <c r="E294" s="214"/>
      <c r="F294" s="45"/>
      <c r="G294" s="45"/>
      <c r="H294" s="45"/>
      <c r="I294" s="45"/>
      <c r="J294" s="45"/>
      <c r="K294" s="45"/>
      <c r="L294" s="45"/>
      <c r="M294" s="45"/>
    </row>
    <row r="295" spans="1:13" ht="14" hidden="1" customHeight="1" x14ac:dyDescent="0.3">
      <c r="A295" s="494"/>
      <c r="B295" s="110"/>
      <c r="C295" s="110"/>
      <c r="D295" s="214"/>
      <c r="E295" s="214"/>
      <c r="F295" s="45"/>
      <c r="G295" s="45"/>
      <c r="H295" s="45"/>
      <c r="I295" s="45"/>
      <c r="J295" s="45"/>
      <c r="K295" s="45"/>
      <c r="L295" s="45"/>
      <c r="M295" s="45"/>
    </row>
    <row r="296" spans="1:13" ht="14" hidden="1" customHeight="1" x14ac:dyDescent="0.3">
      <c r="A296" s="494"/>
      <c r="B296" s="110"/>
      <c r="C296" s="110"/>
      <c r="D296" s="214"/>
      <c r="E296" s="214"/>
      <c r="F296" s="45"/>
      <c r="G296" s="45"/>
      <c r="H296" s="45"/>
      <c r="I296" s="45"/>
      <c r="J296" s="45"/>
      <c r="K296" s="45"/>
      <c r="L296" s="45"/>
      <c r="M296" s="45"/>
    </row>
    <row r="297" spans="1:13" ht="14" hidden="1" customHeight="1" x14ac:dyDescent="0.3">
      <c r="A297" s="494"/>
      <c r="B297" s="110"/>
      <c r="C297" s="110"/>
      <c r="D297" s="214"/>
      <c r="E297" s="214"/>
      <c r="F297" s="45"/>
      <c r="G297" s="45"/>
      <c r="H297" s="45"/>
      <c r="I297" s="45"/>
      <c r="J297" s="45"/>
      <c r="K297" s="45"/>
      <c r="L297" s="45"/>
      <c r="M297" s="45"/>
    </row>
    <row r="298" spans="1:13" ht="14" hidden="1" customHeight="1" x14ac:dyDescent="0.3">
      <c r="A298" s="494"/>
      <c r="B298" s="110"/>
      <c r="C298" s="110"/>
      <c r="D298" s="214"/>
      <c r="E298" s="214"/>
      <c r="F298" s="45"/>
      <c r="G298" s="45"/>
      <c r="H298" s="45"/>
      <c r="I298" s="45"/>
      <c r="J298" s="45"/>
      <c r="K298" s="45"/>
      <c r="L298" s="45"/>
      <c r="M298" s="45"/>
    </row>
    <row r="299" spans="1:13" ht="14" hidden="1" customHeight="1" x14ac:dyDescent="0.3">
      <c r="A299" s="494"/>
      <c r="B299" s="110"/>
      <c r="C299" s="110"/>
      <c r="D299" s="214"/>
      <c r="E299" s="214"/>
      <c r="F299" s="45"/>
      <c r="G299" s="45"/>
      <c r="H299" s="45"/>
      <c r="I299" s="45"/>
      <c r="J299" s="45"/>
      <c r="K299" s="45"/>
      <c r="L299" s="45"/>
      <c r="M299" s="45"/>
    </row>
    <row r="300" spans="1:13" ht="14" hidden="1" customHeight="1" x14ac:dyDescent="0.3">
      <c r="A300" s="494"/>
      <c r="B300" s="110"/>
      <c r="C300" s="110"/>
      <c r="D300" s="214"/>
      <c r="E300" s="214"/>
      <c r="F300" s="45"/>
      <c r="G300" s="45"/>
      <c r="H300" s="45"/>
      <c r="I300" s="45"/>
      <c r="J300" s="45"/>
      <c r="K300" s="45"/>
      <c r="L300" s="45"/>
      <c r="M300" s="45"/>
    </row>
    <row r="301" spans="1:13" ht="14" hidden="1" customHeight="1" x14ac:dyDescent="0.3">
      <c r="A301" s="494"/>
      <c r="B301" s="110"/>
      <c r="C301" s="110"/>
      <c r="D301" s="214"/>
      <c r="E301" s="214"/>
      <c r="F301" s="45"/>
      <c r="G301" s="45"/>
      <c r="H301" s="45"/>
      <c r="I301" s="45"/>
      <c r="J301" s="45"/>
      <c r="K301" s="45"/>
      <c r="L301" s="45"/>
      <c r="M301" s="45"/>
    </row>
    <row r="302" spans="1:13" ht="14" hidden="1" customHeight="1" x14ac:dyDescent="0.3">
      <c r="A302" s="494"/>
      <c r="B302" s="110"/>
      <c r="C302" s="110"/>
      <c r="D302" s="214"/>
      <c r="E302" s="214"/>
      <c r="F302" s="45"/>
      <c r="G302" s="45"/>
      <c r="H302" s="45"/>
      <c r="I302" s="45"/>
      <c r="J302" s="45"/>
      <c r="K302" s="45"/>
      <c r="L302" s="45"/>
      <c r="M302" s="45"/>
    </row>
    <row r="303" spans="1:13" ht="14" hidden="1" customHeight="1" x14ac:dyDescent="0.3">
      <c r="A303" s="494"/>
      <c r="B303" s="110"/>
      <c r="C303" s="110"/>
      <c r="D303" s="214"/>
      <c r="E303" s="214"/>
      <c r="F303" s="45"/>
      <c r="G303" s="45"/>
      <c r="H303" s="45"/>
      <c r="I303" s="45"/>
      <c r="J303" s="45"/>
      <c r="K303" s="45"/>
      <c r="L303" s="45"/>
      <c r="M303" s="45"/>
    </row>
    <row r="304" spans="1:13" ht="14" hidden="1" customHeight="1" x14ac:dyDescent="0.3">
      <c r="A304" s="494"/>
      <c r="B304" s="110"/>
      <c r="C304" s="110"/>
      <c r="D304" s="214"/>
      <c r="E304" s="214"/>
      <c r="F304" s="45"/>
      <c r="G304" s="45"/>
      <c r="H304" s="45"/>
      <c r="I304" s="45"/>
      <c r="J304" s="45"/>
      <c r="K304" s="45"/>
      <c r="L304" s="45"/>
      <c r="M304" s="45"/>
    </row>
    <row r="305" spans="1:13" ht="14" hidden="1" customHeight="1" x14ac:dyDescent="0.3">
      <c r="A305" s="494"/>
      <c r="B305" s="110"/>
      <c r="C305" s="110"/>
      <c r="D305" s="214"/>
      <c r="E305" s="214"/>
      <c r="F305" s="45"/>
      <c r="G305" s="45"/>
      <c r="H305" s="45"/>
      <c r="I305" s="45"/>
      <c r="J305" s="45"/>
      <c r="K305" s="45"/>
      <c r="L305" s="45"/>
      <c r="M305" s="45"/>
    </row>
    <row r="306" spans="1:13" ht="14" hidden="1" customHeight="1" x14ac:dyDescent="0.3">
      <c r="A306" s="494"/>
      <c r="B306" s="110"/>
      <c r="C306" s="110"/>
      <c r="D306" s="214"/>
      <c r="E306" s="214"/>
      <c r="F306" s="45"/>
      <c r="G306" s="45"/>
      <c r="H306" s="45"/>
      <c r="I306" s="45"/>
      <c r="J306" s="45"/>
      <c r="K306" s="45"/>
      <c r="L306" s="45"/>
      <c r="M306" s="45"/>
    </row>
    <row r="307" spans="1:13" ht="14" hidden="1" customHeight="1" x14ac:dyDescent="0.3">
      <c r="A307" s="494"/>
      <c r="B307" s="110"/>
      <c r="C307" s="110"/>
      <c r="D307" s="214"/>
      <c r="E307" s="214"/>
      <c r="F307" s="45"/>
      <c r="G307" s="45"/>
      <c r="H307" s="45"/>
      <c r="I307" s="45"/>
      <c r="J307" s="45"/>
      <c r="K307" s="45"/>
      <c r="L307" s="45"/>
      <c r="M307" s="45"/>
    </row>
    <row r="308" spans="1:13" ht="14" hidden="1" customHeight="1" x14ac:dyDescent="0.3">
      <c r="A308" s="494"/>
      <c r="B308" s="110"/>
      <c r="C308" s="110"/>
      <c r="D308" s="214"/>
      <c r="E308" s="214"/>
      <c r="F308" s="45"/>
      <c r="G308" s="45"/>
      <c r="H308" s="45"/>
      <c r="I308" s="45"/>
      <c r="J308" s="45"/>
      <c r="K308" s="45"/>
      <c r="L308" s="45"/>
      <c r="M308" s="45"/>
    </row>
    <row r="309" spans="1:13" ht="14" hidden="1" customHeight="1" x14ac:dyDescent="0.3">
      <c r="A309" s="494"/>
      <c r="B309" s="110"/>
      <c r="C309" s="110"/>
      <c r="D309" s="214"/>
      <c r="E309" s="214"/>
      <c r="F309" s="45"/>
      <c r="G309" s="45"/>
      <c r="H309" s="45"/>
      <c r="I309" s="45"/>
      <c r="J309" s="45"/>
      <c r="K309" s="45"/>
      <c r="L309" s="45"/>
      <c r="M309" s="45"/>
    </row>
    <row r="310" spans="1:13" ht="14" hidden="1" customHeight="1" x14ac:dyDescent="0.3">
      <c r="A310" s="494"/>
      <c r="B310" s="110"/>
      <c r="C310" s="110"/>
      <c r="D310" s="214"/>
      <c r="E310" s="214"/>
      <c r="F310" s="45"/>
      <c r="G310" s="45"/>
      <c r="H310" s="45"/>
      <c r="I310" s="45"/>
      <c r="J310" s="45"/>
      <c r="K310" s="45"/>
      <c r="L310" s="45"/>
      <c r="M310" s="45"/>
    </row>
    <row r="311" spans="1:13" ht="14" hidden="1" customHeight="1" x14ac:dyDescent="0.3">
      <c r="A311" s="494"/>
      <c r="B311" s="110"/>
      <c r="C311" s="110"/>
      <c r="D311" s="214"/>
      <c r="E311" s="214"/>
      <c r="F311" s="45"/>
      <c r="G311" s="45"/>
      <c r="H311" s="45"/>
      <c r="I311" s="45"/>
      <c r="J311" s="45"/>
      <c r="K311" s="45"/>
      <c r="L311" s="45"/>
      <c r="M311" s="45"/>
    </row>
    <row r="312" spans="1:13" ht="14" hidden="1" customHeight="1" x14ac:dyDescent="0.3">
      <c r="A312" s="494"/>
      <c r="B312" s="110"/>
      <c r="C312" s="110"/>
      <c r="D312" s="214"/>
      <c r="E312" s="214"/>
      <c r="F312" s="45"/>
      <c r="G312" s="45"/>
      <c r="H312" s="45"/>
      <c r="I312" s="45"/>
      <c r="J312" s="45"/>
      <c r="K312" s="45"/>
      <c r="L312" s="45"/>
      <c r="M312" s="45"/>
    </row>
    <row r="313" spans="1:13" ht="14" hidden="1" customHeight="1" x14ac:dyDescent="0.3">
      <c r="A313" s="494"/>
      <c r="B313" s="110"/>
      <c r="C313" s="110"/>
      <c r="D313" s="214"/>
      <c r="E313" s="214"/>
      <c r="F313" s="45"/>
      <c r="G313" s="45"/>
      <c r="H313" s="45"/>
      <c r="I313" s="45"/>
      <c r="J313" s="45"/>
      <c r="K313" s="45"/>
      <c r="L313" s="45"/>
      <c r="M313" s="45"/>
    </row>
    <row r="314" spans="1:13" ht="14" hidden="1" customHeight="1" x14ac:dyDescent="0.3">
      <c r="A314" s="494"/>
      <c r="B314" s="110"/>
      <c r="C314" s="110"/>
      <c r="D314" s="214"/>
      <c r="E314" s="214"/>
      <c r="F314" s="45"/>
      <c r="G314" s="45"/>
      <c r="H314" s="45"/>
      <c r="I314" s="45"/>
      <c r="J314" s="45"/>
      <c r="K314" s="45"/>
      <c r="L314" s="45"/>
      <c r="M314" s="45"/>
    </row>
    <row r="315" spans="1:13" ht="14" hidden="1" customHeight="1" x14ac:dyDescent="0.3">
      <c r="A315" s="494"/>
      <c r="B315" s="110"/>
      <c r="C315" s="110"/>
      <c r="D315" s="214"/>
      <c r="E315" s="214"/>
      <c r="F315" s="45"/>
      <c r="G315" s="45"/>
      <c r="H315" s="45"/>
      <c r="I315" s="45"/>
      <c r="J315" s="45"/>
      <c r="K315" s="45"/>
      <c r="L315" s="45"/>
      <c r="M315" s="45"/>
    </row>
    <row r="316" spans="1:13" ht="14" hidden="1" customHeight="1" x14ac:dyDescent="0.3">
      <c r="A316" s="494"/>
      <c r="B316" s="110"/>
      <c r="C316" s="110"/>
      <c r="D316" s="214"/>
      <c r="E316" s="214"/>
      <c r="F316" s="45"/>
      <c r="G316" s="45"/>
      <c r="H316" s="45"/>
      <c r="I316" s="45"/>
      <c r="J316" s="45"/>
      <c r="K316" s="45"/>
      <c r="L316" s="45"/>
      <c r="M316" s="45"/>
    </row>
    <row r="317" spans="1:13" ht="14" hidden="1" customHeight="1" x14ac:dyDescent="0.3">
      <c r="A317" s="494"/>
      <c r="B317" s="110"/>
      <c r="C317" s="110"/>
      <c r="D317" s="214"/>
      <c r="E317" s="214"/>
      <c r="F317" s="45"/>
      <c r="G317" s="45"/>
      <c r="H317" s="45"/>
      <c r="I317" s="45"/>
      <c r="J317" s="45"/>
      <c r="K317" s="45"/>
      <c r="L317" s="45"/>
      <c r="M317" s="45"/>
    </row>
    <row r="318" spans="1:13" ht="14" hidden="1" customHeight="1" x14ac:dyDescent="0.3">
      <c r="A318" s="494"/>
      <c r="B318" s="110"/>
      <c r="C318" s="110"/>
      <c r="D318" s="214"/>
      <c r="E318" s="214"/>
      <c r="F318" s="45"/>
      <c r="G318" s="45"/>
      <c r="H318" s="45"/>
      <c r="I318" s="45"/>
      <c r="J318" s="45"/>
      <c r="K318" s="45"/>
      <c r="L318" s="45"/>
      <c r="M318" s="45"/>
    </row>
    <row r="319" spans="1:13" ht="14" hidden="1" customHeight="1" x14ac:dyDescent="0.3">
      <c r="A319" s="494"/>
      <c r="B319" s="110"/>
      <c r="C319" s="110"/>
      <c r="D319" s="214"/>
      <c r="E319" s="214"/>
      <c r="F319" s="45"/>
      <c r="G319" s="45"/>
      <c r="H319" s="45"/>
      <c r="I319" s="45"/>
      <c r="J319" s="45"/>
      <c r="K319" s="45"/>
      <c r="L319" s="45"/>
      <c r="M319" s="45"/>
    </row>
    <row r="320" spans="1:13" ht="14" hidden="1" customHeight="1" x14ac:dyDescent="0.3">
      <c r="A320" s="494"/>
      <c r="B320" s="110"/>
      <c r="C320" s="110"/>
      <c r="D320" s="214"/>
      <c r="E320" s="214"/>
      <c r="F320" s="45"/>
      <c r="G320" s="45"/>
      <c r="H320" s="45"/>
      <c r="I320" s="45"/>
      <c r="J320" s="45"/>
      <c r="K320" s="45"/>
      <c r="L320" s="45"/>
      <c r="M320" s="45"/>
    </row>
    <row r="321" spans="1:13" ht="14" hidden="1" customHeight="1" x14ac:dyDescent="0.3">
      <c r="A321" s="494"/>
      <c r="B321" s="110"/>
      <c r="C321" s="110"/>
      <c r="D321" s="214"/>
      <c r="E321" s="214"/>
      <c r="F321" s="45"/>
      <c r="G321" s="45"/>
      <c r="H321" s="45"/>
      <c r="I321" s="45"/>
      <c r="J321" s="45"/>
      <c r="K321" s="45"/>
      <c r="L321" s="45"/>
      <c r="M321" s="45"/>
    </row>
    <row r="322" spans="1:13" ht="14" hidden="1" customHeight="1" x14ac:dyDescent="0.3">
      <c r="A322" s="494"/>
      <c r="B322" s="110"/>
      <c r="C322" s="110"/>
      <c r="D322" s="214"/>
      <c r="E322" s="214"/>
      <c r="F322" s="45"/>
      <c r="G322" s="45"/>
      <c r="H322" s="45"/>
      <c r="I322" s="45"/>
      <c r="J322" s="45"/>
      <c r="K322" s="45"/>
      <c r="L322" s="45"/>
      <c r="M322" s="45"/>
    </row>
    <row r="323" spans="1:13" ht="14" hidden="1" customHeight="1" x14ac:dyDescent="0.3">
      <c r="A323" s="494"/>
      <c r="B323" s="110"/>
      <c r="C323" s="110"/>
      <c r="D323" s="214"/>
      <c r="E323" s="214"/>
      <c r="F323" s="45"/>
      <c r="G323" s="45"/>
      <c r="H323" s="45"/>
      <c r="I323" s="45"/>
      <c r="J323" s="45"/>
      <c r="K323" s="45"/>
      <c r="L323" s="45"/>
      <c r="M323" s="45"/>
    </row>
    <row r="324" spans="1:13" ht="14" hidden="1" customHeight="1" x14ac:dyDescent="0.3">
      <c r="A324" s="494"/>
      <c r="B324" s="110"/>
      <c r="C324" s="110"/>
      <c r="D324" s="214"/>
      <c r="E324" s="214"/>
      <c r="F324" s="45"/>
      <c r="G324" s="45"/>
      <c r="H324" s="45"/>
      <c r="I324" s="45"/>
      <c r="J324" s="45"/>
      <c r="K324" s="45"/>
      <c r="L324" s="45"/>
      <c r="M324" s="45"/>
    </row>
    <row r="325" spans="1:13" ht="14" hidden="1" customHeight="1" x14ac:dyDescent="0.3">
      <c r="A325" s="494"/>
      <c r="B325" s="110"/>
      <c r="C325" s="110"/>
      <c r="D325" s="214"/>
      <c r="E325" s="214"/>
      <c r="F325" s="45"/>
      <c r="G325" s="45"/>
      <c r="H325" s="45"/>
      <c r="I325" s="45"/>
      <c r="J325" s="45"/>
      <c r="K325" s="45"/>
      <c r="L325" s="45"/>
      <c r="M325" s="45"/>
    </row>
    <row r="326" spans="1:13" ht="14" hidden="1" customHeight="1" x14ac:dyDescent="0.3">
      <c r="A326" s="494"/>
      <c r="B326" s="110"/>
      <c r="C326" s="110"/>
      <c r="D326" s="214"/>
      <c r="E326" s="214"/>
      <c r="F326" s="45"/>
      <c r="G326" s="45"/>
      <c r="H326" s="45"/>
      <c r="I326" s="45"/>
      <c r="J326" s="45"/>
      <c r="K326" s="45"/>
      <c r="L326" s="45"/>
      <c r="M326" s="45"/>
    </row>
    <row r="327" spans="1:13" ht="14" hidden="1" customHeight="1" x14ac:dyDescent="0.3">
      <c r="A327" s="494"/>
      <c r="B327" s="110"/>
      <c r="C327" s="110"/>
      <c r="D327" s="214"/>
      <c r="E327" s="214"/>
      <c r="F327" s="45"/>
      <c r="G327" s="45"/>
      <c r="H327" s="45"/>
      <c r="I327" s="45"/>
      <c r="J327" s="45"/>
      <c r="K327" s="45"/>
      <c r="L327" s="45"/>
      <c r="M327" s="45"/>
    </row>
    <row r="328" spans="1:13" ht="14" hidden="1" customHeight="1" x14ac:dyDescent="0.3">
      <c r="A328" s="494"/>
      <c r="B328" s="110"/>
      <c r="C328" s="110"/>
      <c r="D328" s="214"/>
      <c r="E328" s="214"/>
      <c r="F328" s="45"/>
      <c r="G328" s="45"/>
      <c r="H328" s="45"/>
      <c r="I328" s="45"/>
      <c r="J328" s="45"/>
      <c r="K328" s="45"/>
      <c r="L328" s="45"/>
      <c r="M328" s="45"/>
    </row>
    <row r="329" spans="1:13" ht="14" hidden="1" customHeight="1" x14ac:dyDescent="0.3">
      <c r="A329" s="494"/>
      <c r="B329" s="110"/>
      <c r="C329" s="110"/>
      <c r="D329" s="214"/>
      <c r="E329" s="214"/>
      <c r="F329" s="45"/>
      <c r="G329" s="45"/>
      <c r="H329" s="45"/>
      <c r="I329" s="45"/>
      <c r="J329" s="45"/>
      <c r="K329" s="45"/>
      <c r="L329" s="45"/>
      <c r="M329" s="45"/>
    </row>
    <row r="330" spans="1:13" ht="14" hidden="1" customHeight="1" x14ac:dyDescent="0.3">
      <c r="A330" s="494"/>
      <c r="B330" s="110"/>
      <c r="C330" s="110"/>
      <c r="D330" s="214"/>
      <c r="E330" s="214"/>
      <c r="F330" s="45"/>
      <c r="G330" s="45"/>
      <c r="H330" s="45"/>
      <c r="I330" s="45"/>
      <c r="J330" s="45"/>
      <c r="K330" s="45"/>
      <c r="L330" s="45"/>
      <c r="M330" s="45"/>
    </row>
    <row r="331" spans="1:13" ht="14" hidden="1" customHeight="1" x14ac:dyDescent="0.3">
      <c r="A331" s="494"/>
      <c r="B331" s="110"/>
      <c r="C331" s="110"/>
      <c r="D331" s="214"/>
      <c r="E331" s="214"/>
      <c r="F331" s="45"/>
      <c r="G331" s="45"/>
      <c r="H331" s="45"/>
      <c r="I331" s="45"/>
      <c r="J331" s="45"/>
      <c r="K331" s="45"/>
      <c r="L331" s="45"/>
      <c r="M331" s="45"/>
    </row>
    <row r="332" spans="1:13" ht="14" hidden="1" customHeight="1" x14ac:dyDescent="0.3">
      <c r="A332" s="494"/>
      <c r="B332" s="110"/>
      <c r="C332" s="110"/>
      <c r="D332" s="214"/>
      <c r="E332" s="214"/>
      <c r="F332" s="45"/>
      <c r="G332" s="45"/>
      <c r="H332" s="45"/>
      <c r="I332" s="45"/>
      <c r="J332" s="45"/>
      <c r="K332" s="45"/>
      <c r="L332" s="45"/>
      <c r="M332" s="45"/>
    </row>
    <row r="333" spans="1:13" ht="14" hidden="1" customHeight="1" x14ac:dyDescent="0.3">
      <c r="A333" s="494"/>
      <c r="B333" s="110"/>
      <c r="C333" s="110"/>
      <c r="D333" s="214"/>
      <c r="E333" s="214"/>
      <c r="F333" s="45"/>
      <c r="G333" s="45"/>
      <c r="H333" s="45"/>
      <c r="I333" s="45"/>
      <c r="J333" s="45"/>
      <c r="K333" s="45"/>
      <c r="L333" s="45"/>
      <c r="M333" s="45"/>
    </row>
    <row r="334" spans="1:13" ht="14" hidden="1" customHeight="1" x14ac:dyDescent="0.3">
      <c r="A334" s="494"/>
      <c r="B334" s="110"/>
      <c r="C334" s="110"/>
      <c r="D334" s="214"/>
      <c r="E334" s="214"/>
      <c r="F334" s="45"/>
      <c r="G334" s="45"/>
      <c r="H334" s="45"/>
      <c r="I334" s="45"/>
      <c r="J334" s="45"/>
      <c r="K334" s="45"/>
      <c r="L334" s="45"/>
      <c r="M334" s="45"/>
    </row>
    <row r="335" spans="1:13" ht="14" hidden="1" customHeight="1" x14ac:dyDescent="0.3">
      <c r="A335" s="494"/>
      <c r="B335" s="110"/>
      <c r="C335" s="110"/>
      <c r="D335" s="214"/>
      <c r="E335" s="214"/>
      <c r="F335" s="45"/>
      <c r="G335" s="45"/>
      <c r="H335" s="45"/>
      <c r="I335" s="45"/>
      <c r="J335" s="45"/>
      <c r="K335" s="45"/>
      <c r="L335" s="45"/>
      <c r="M335" s="45"/>
    </row>
    <row r="336" spans="1:13" ht="14" hidden="1" customHeight="1" x14ac:dyDescent="0.3">
      <c r="A336" s="494"/>
      <c r="B336" s="110"/>
      <c r="C336" s="110"/>
      <c r="D336" s="214"/>
      <c r="E336" s="214"/>
      <c r="F336" s="45"/>
      <c r="G336" s="45"/>
      <c r="H336" s="45"/>
      <c r="I336" s="45"/>
      <c r="J336" s="45"/>
      <c r="K336" s="45"/>
      <c r="L336" s="45"/>
      <c r="M336" s="45"/>
    </row>
    <row r="337" spans="1:13" ht="14" hidden="1" customHeight="1" x14ac:dyDescent="0.3">
      <c r="A337" s="494"/>
      <c r="B337" s="110"/>
      <c r="C337" s="110"/>
      <c r="D337" s="214"/>
      <c r="E337" s="214"/>
      <c r="F337" s="45"/>
      <c r="G337" s="45"/>
      <c r="H337" s="45"/>
      <c r="I337" s="45"/>
      <c r="J337" s="45"/>
      <c r="K337" s="45"/>
      <c r="L337" s="45"/>
      <c r="M337" s="45"/>
    </row>
    <row r="338" spans="1:13" ht="14" hidden="1" customHeight="1" x14ac:dyDescent="0.3">
      <c r="A338" s="494"/>
      <c r="B338" s="110"/>
      <c r="C338" s="110"/>
      <c r="D338" s="214"/>
      <c r="E338" s="214"/>
      <c r="F338" s="45"/>
      <c r="G338" s="45"/>
      <c r="H338" s="45"/>
      <c r="I338" s="45"/>
      <c r="J338" s="45"/>
      <c r="K338" s="45"/>
      <c r="L338" s="45"/>
      <c r="M338" s="45"/>
    </row>
    <row r="339" spans="1:13" ht="14" hidden="1" customHeight="1" x14ac:dyDescent="0.3">
      <c r="A339" s="494"/>
      <c r="B339" s="110"/>
      <c r="C339" s="110"/>
      <c r="D339" s="214"/>
      <c r="E339" s="214"/>
      <c r="F339" s="45"/>
      <c r="G339" s="45"/>
      <c r="H339" s="45"/>
      <c r="I339" s="45"/>
      <c r="J339" s="45"/>
      <c r="K339" s="45"/>
      <c r="L339" s="45"/>
      <c r="M339" s="45"/>
    </row>
    <row r="340" spans="1:13" ht="14" hidden="1" customHeight="1" x14ac:dyDescent="0.3">
      <c r="A340" s="494"/>
      <c r="B340" s="110"/>
      <c r="C340" s="110"/>
      <c r="D340" s="214"/>
      <c r="E340" s="214"/>
      <c r="F340" s="45"/>
      <c r="G340" s="45"/>
      <c r="H340" s="45"/>
      <c r="I340" s="45"/>
      <c r="J340" s="45"/>
      <c r="K340" s="45"/>
      <c r="L340" s="45"/>
      <c r="M340" s="45"/>
    </row>
    <row r="341" spans="1:13" ht="14" hidden="1" customHeight="1" x14ac:dyDescent="0.3">
      <c r="A341" s="494"/>
      <c r="B341" s="110"/>
      <c r="C341" s="110"/>
      <c r="D341" s="214"/>
      <c r="E341" s="214"/>
      <c r="F341" s="45"/>
      <c r="G341" s="45"/>
      <c r="H341" s="45"/>
      <c r="I341" s="45"/>
      <c r="J341" s="45"/>
      <c r="K341" s="45"/>
      <c r="L341" s="45"/>
      <c r="M341" s="45"/>
    </row>
    <row r="342" spans="1:13" ht="14" hidden="1" customHeight="1" x14ac:dyDescent="0.3">
      <c r="A342" s="494"/>
      <c r="B342" s="110"/>
      <c r="C342" s="110"/>
      <c r="D342" s="214"/>
      <c r="E342" s="214"/>
      <c r="F342" s="45"/>
      <c r="G342" s="45"/>
      <c r="H342" s="45"/>
      <c r="I342" s="45"/>
      <c r="J342" s="45"/>
      <c r="K342" s="45"/>
      <c r="L342" s="45"/>
      <c r="M342" s="45"/>
    </row>
    <row r="343" spans="1:13" ht="14" hidden="1" customHeight="1" x14ac:dyDescent="0.3">
      <c r="A343" s="494"/>
      <c r="B343" s="110"/>
      <c r="C343" s="110"/>
      <c r="D343" s="214"/>
      <c r="E343" s="214"/>
      <c r="F343" s="45"/>
      <c r="G343" s="45"/>
      <c r="H343" s="45"/>
      <c r="I343" s="45"/>
      <c r="J343" s="45"/>
      <c r="K343" s="45"/>
      <c r="L343" s="45"/>
      <c r="M343" s="45"/>
    </row>
    <row r="344" spans="1:13" ht="14" hidden="1" customHeight="1" x14ac:dyDescent="0.3">
      <c r="A344" s="494"/>
      <c r="B344" s="110"/>
      <c r="C344" s="110"/>
      <c r="D344" s="214"/>
      <c r="E344" s="214"/>
      <c r="F344" s="45"/>
      <c r="G344" s="45"/>
      <c r="H344" s="45"/>
      <c r="I344" s="45"/>
      <c r="J344" s="45"/>
      <c r="K344" s="45"/>
      <c r="L344" s="45"/>
      <c r="M344" s="45"/>
    </row>
    <row r="345" spans="1:13" ht="14" hidden="1" customHeight="1" x14ac:dyDescent="0.3">
      <c r="A345" s="494"/>
      <c r="B345" s="110"/>
      <c r="C345" s="110"/>
      <c r="D345" s="214"/>
      <c r="E345" s="214"/>
      <c r="F345" s="45"/>
      <c r="G345" s="45"/>
      <c r="H345" s="45"/>
      <c r="I345" s="45"/>
      <c r="J345" s="45"/>
      <c r="K345" s="45"/>
      <c r="L345" s="45"/>
      <c r="M345" s="45"/>
    </row>
    <row r="346" spans="1:13" ht="14" hidden="1" customHeight="1" x14ac:dyDescent="0.3">
      <c r="A346" s="494"/>
      <c r="B346" s="110"/>
      <c r="C346" s="110"/>
      <c r="D346" s="214"/>
      <c r="E346" s="214"/>
      <c r="F346" s="45"/>
      <c r="G346" s="45"/>
      <c r="H346" s="45"/>
      <c r="I346" s="45"/>
      <c r="J346" s="45"/>
      <c r="K346" s="45"/>
      <c r="L346" s="45"/>
      <c r="M346" s="45"/>
    </row>
    <row r="347" spans="1:13" ht="14" hidden="1" customHeight="1" x14ac:dyDescent="0.3">
      <c r="A347" s="494"/>
      <c r="B347" s="110"/>
      <c r="C347" s="110"/>
      <c r="D347" s="214"/>
      <c r="E347" s="214"/>
      <c r="F347" s="45"/>
      <c r="G347" s="45"/>
      <c r="H347" s="45"/>
      <c r="I347" s="45"/>
      <c r="J347" s="45"/>
      <c r="K347" s="45"/>
      <c r="L347" s="45"/>
      <c r="M347" s="45"/>
    </row>
    <row r="348" spans="1:13" ht="14" hidden="1" customHeight="1" x14ac:dyDescent="0.3">
      <c r="A348" s="494"/>
      <c r="B348" s="110"/>
      <c r="C348" s="110"/>
      <c r="D348" s="214"/>
      <c r="E348" s="214"/>
      <c r="F348" s="45"/>
      <c r="G348" s="45"/>
      <c r="H348" s="45"/>
      <c r="I348" s="45"/>
      <c r="J348" s="45"/>
      <c r="K348" s="45"/>
      <c r="L348" s="45"/>
      <c r="M348" s="45"/>
    </row>
    <row r="349" spans="1:13" ht="14" hidden="1" customHeight="1" x14ac:dyDescent="0.3">
      <c r="A349" s="494"/>
      <c r="B349" s="110"/>
      <c r="C349" s="110"/>
      <c r="D349" s="214"/>
      <c r="E349" s="214"/>
      <c r="F349" s="45"/>
      <c r="G349" s="45"/>
      <c r="H349" s="45"/>
      <c r="I349" s="45"/>
      <c r="J349" s="45"/>
      <c r="K349" s="45"/>
      <c r="L349" s="45"/>
      <c r="M349" s="45"/>
    </row>
    <row r="350" spans="1:13" ht="14" hidden="1" customHeight="1" x14ac:dyDescent="0.3">
      <c r="A350" s="494"/>
      <c r="B350" s="110"/>
      <c r="C350" s="110"/>
      <c r="D350" s="214"/>
      <c r="E350" s="214"/>
      <c r="F350" s="45"/>
      <c r="G350" s="45"/>
      <c r="H350" s="45"/>
      <c r="I350" s="45"/>
      <c r="J350" s="45"/>
      <c r="K350" s="45"/>
      <c r="L350" s="45"/>
      <c r="M350" s="45"/>
    </row>
    <row r="351" spans="1:13" ht="14" hidden="1" customHeight="1" x14ac:dyDescent="0.3">
      <c r="A351" s="494"/>
      <c r="B351" s="110"/>
      <c r="C351" s="110"/>
      <c r="D351" s="214"/>
      <c r="E351" s="214"/>
      <c r="F351" s="45"/>
      <c r="G351" s="45"/>
      <c r="H351" s="45"/>
      <c r="I351" s="45"/>
      <c r="J351" s="45"/>
      <c r="K351" s="45"/>
      <c r="L351" s="45"/>
      <c r="M351" s="45"/>
    </row>
    <row r="352" spans="1:13" ht="14" hidden="1" customHeight="1" x14ac:dyDescent="0.3">
      <c r="A352" s="494"/>
      <c r="B352" s="110"/>
      <c r="C352" s="110"/>
      <c r="D352" s="214"/>
      <c r="E352" s="214"/>
      <c r="F352" s="45"/>
      <c r="G352" s="45"/>
      <c r="H352" s="45"/>
      <c r="I352" s="45"/>
      <c r="J352" s="45"/>
      <c r="K352" s="45"/>
      <c r="L352" s="45"/>
      <c r="M352" s="45"/>
    </row>
    <row r="353" spans="1:13" ht="14" hidden="1" customHeight="1" x14ac:dyDescent="0.3">
      <c r="A353" s="494"/>
      <c r="B353" s="110"/>
      <c r="C353" s="110"/>
      <c r="D353" s="214"/>
      <c r="E353" s="214"/>
      <c r="F353" s="45"/>
      <c r="G353" s="45"/>
      <c r="H353" s="45"/>
      <c r="I353" s="45"/>
      <c r="J353" s="45"/>
      <c r="K353" s="45"/>
      <c r="L353" s="45"/>
      <c r="M353" s="45"/>
    </row>
    <row r="354" spans="1:13" ht="14" hidden="1" customHeight="1" x14ac:dyDescent="0.3">
      <c r="A354" s="494"/>
      <c r="B354" s="110"/>
      <c r="C354" s="110"/>
      <c r="D354" s="214"/>
      <c r="E354" s="214"/>
      <c r="F354" s="45"/>
      <c r="G354" s="45"/>
      <c r="H354" s="45"/>
      <c r="I354" s="45"/>
      <c r="J354" s="45"/>
      <c r="K354" s="45"/>
      <c r="L354" s="45"/>
      <c r="M354" s="45"/>
    </row>
    <row r="355" spans="1:13" ht="14" hidden="1" customHeight="1" x14ac:dyDescent="0.3">
      <c r="A355" s="494"/>
      <c r="B355" s="110"/>
      <c r="C355" s="110"/>
      <c r="D355" s="214"/>
      <c r="E355" s="214"/>
      <c r="F355" s="45"/>
      <c r="G355" s="45"/>
      <c r="H355" s="45"/>
      <c r="I355" s="45"/>
      <c r="J355" s="45"/>
      <c r="K355" s="45"/>
      <c r="L355" s="45"/>
      <c r="M355" s="45"/>
    </row>
    <row r="356" spans="1:13" ht="14" hidden="1" customHeight="1" x14ac:dyDescent="0.3">
      <c r="A356" s="494"/>
      <c r="B356" s="110"/>
      <c r="C356" s="110"/>
      <c r="D356" s="214"/>
      <c r="E356" s="214"/>
      <c r="F356" s="45"/>
      <c r="G356" s="45"/>
      <c r="H356" s="45"/>
      <c r="I356" s="45"/>
      <c r="J356" s="45"/>
      <c r="K356" s="45"/>
      <c r="L356" s="45"/>
      <c r="M356" s="45"/>
    </row>
    <row r="357" spans="1:13" ht="14" hidden="1" customHeight="1" x14ac:dyDescent="0.3">
      <c r="A357" s="494"/>
      <c r="B357" s="110"/>
      <c r="C357" s="110"/>
      <c r="D357" s="214"/>
      <c r="E357" s="214"/>
      <c r="F357" s="45"/>
      <c r="G357" s="45"/>
      <c r="H357" s="45"/>
      <c r="I357" s="45"/>
      <c r="J357" s="45"/>
      <c r="K357" s="45"/>
      <c r="L357" s="45"/>
      <c r="M357" s="45"/>
    </row>
    <row r="358" spans="1:13" ht="14" hidden="1" customHeight="1" x14ac:dyDescent="0.3">
      <c r="A358" s="494"/>
      <c r="B358" s="110"/>
      <c r="C358" s="110"/>
      <c r="D358" s="214"/>
      <c r="E358" s="214"/>
      <c r="F358" s="45"/>
      <c r="G358" s="45"/>
      <c r="H358" s="45"/>
      <c r="I358" s="45"/>
      <c r="J358" s="45"/>
      <c r="K358" s="45"/>
      <c r="L358" s="45"/>
      <c r="M358" s="45"/>
    </row>
    <row r="359" spans="1:13" ht="14" hidden="1" customHeight="1" x14ac:dyDescent="0.3">
      <c r="A359" s="494"/>
      <c r="B359" s="110"/>
      <c r="C359" s="110"/>
      <c r="D359" s="214"/>
      <c r="E359" s="214"/>
      <c r="F359" s="45"/>
      <c r="G359" s="45"/>
      <c r="H359" s="45"/>
      <c r="I359" s="45"/>
      <c r="J359" s="45"/>
      <c r="K359" s="45"/>
      <c r="L359" s="45"/>
      <c r="M359" s="45"/>
    </row>
    <row r="360" spans="1:13" ht="14" hidden="1" customHeight="1" x14ac:dyDescent="0.3">
      <c r="A360" s="494"/>
      <c r="B360" s="110"/>
      <c r="C360" s="110"/>
      <c r="D360" s="214"/>
      <c r="E360" s="214"/>
      <c r="F360" s="45"/>
      <c r="G360" s="45"/>
      <c r="H360" s="45"/>
      <c r="I360" s="45"/>
      <c r="J360" s="45"/>
      <c r="K360" s="45"/>
      <c r="L360" s="45"/>
      <c r="M360" s="45"/>
    </row>
    <row r="361" spans="1:13" ht="14" hidden="1" customHeight="1" x14ac:dyDescent="0.3">
      <c r="A361" s="494"/>
      <c r="B361" s="110"/>
      <c r="C361" s="110"/>
      <c r="D361" s="214"/>
      <c r="E361" s="214"/>
      <c r="F361" s="45"/>
      <c r="G361" s="45"/>
      <c r="H361" s="45"/>
      <c r="I361" s="45"/>
      <c r="J361" s="45"/>
      <c r="K361" s="45"/>
      <c r="L361" s="45"/>
      <c r="M361" s="45"/>
    </row>
    <row r="362" spans="1:13" ht="14" hidden="1" customHeight="1" x14ac:dyDescent="0.3">
      <c r="A362" s="494"/>
      <c r="B362" s="110"/>
      <c r="C362" s="110"/>
      <c r="D362" s="214"/>
      <c r="E362" s="214"/>
      <c r="F362" s="45"/>
      <c r="G362" s="45"/>
      <c r="H362" s="45"/>
      <c r="I362" s="45"/>
      <c r="J362" s="45"/>
      <c r="K362" s="45"/>
      <c r="L362" s="45"/>
      <c r="M362" s="45"/>
    </row>
    <row r="363" spans="1:13" ht="14" hidden="1" customHeight="1" x14ac:dyDescent="0.3">
      <c r="A363" s="494"/>
      <c r="B363" s="110"/>
      <c r="C363" s="110"/>
      <c r="D363" s="214"/>
      <c r="E363" s="214"/>
      <c r="F363" s="45"/>
      <c r="G363" s="45"/>
      <c r="H363" s="45"/>
      <c r="I363" s="45"/>
      <c r="J363" s="45"/>
      <c r="K363" s="45"/>
      <c r="L363" s="45"/>
      <c r="M363" s="45"/>
    </row>
    <row r="364" spans="1:13" ht="14" hidden="1" customHeight="1" x14ac:dyDescent="0.3">
      <c r="A364" s="494"/>
      <c r="B364" s="110"/>
      <c r="C364" s="110"/>
      <c r="D364" s="214"/>
      <c r="E364" s="214"/>
      <c r="F364" s="45"/>
      <c r="G364" s="45"/>
      <c r="H364" s="45"/>
      <c r="I364" s="45"/>
      <c r="J364" s="45"/>
      <c r="K364" s="45"/>
      <c r="L364" s="45"/>
      <c r="M364" s="45"/>
    </row>
    <row r="365" spans="1:13" ht="14" hidden="1" customHeight="1" x14ac:dyDescent="0.3">
      <c r="A365" s="494"/>
      <c r="B365" s="110"/>
      <c r="C365" s="110"/>
      <c r="D365" s="214"/>
      <c r="E365" s="214"/>
      <c r="F365" s="45"/>
      <c r="G365" s="45"/>
      <c r="H365" s="45"/>
      <c r="I365" s="45"/>
      <c r="J365" s="45"/>
      <c r="K365" s="45"/>
      <c r="L365" s="45"/>
      <c r="M365" s="45"/>
    </row>
    <row r="366" spans="1:13" ht="14" hidden="1" customHeight="1" x14ac:dyDescent="0.3">
      <c r="A366" s="494"/>
      <c r="B366" s="110"/>
      <c r="C366" s="110"/>
      <c r="D366" s="214"/>
      <c r="E366" s="214"/>
      <c r="F366" s="45"/>
      <c r="G366" s="45"/>
      <c r="H366" s="45"/>
      <c r="I366" s="45"/>
      <c r="J366" s="45"/>
      <c r="K366" s="45"/>
      <c r="L366" s="45"/>
      <c r="M366" s="45"/>
    </row>
    <row r="367" spans="1:13" ht="14" hidden="1" customHeight="1" x14ac:dyDescent="0.3">
      <c r="A367" s="494"/>
      <c r="B367" s="110"/>
      <c r="C367" s="110"/>
      <c r="D367" s="214"/>
      <c r="E367" s="214"/>
      <c r="F367" s="45"/>
      <c r="G367" s="45"/>
      <c r="H367" s="45"/>
      <c r="I367" s="45"/>
      <c r="J367" s="45"/>
      <c r="K367" s="45"/>
      <c r="L367" s="45"/>
      <c r="M367" s="45"/>
    </row>
    <row r="368" spans="1:13" ht="14" hidden="1" customHeight="1" x14ac:dyDescent="0.3">
      <c r="A368" s="494"/>
      <c r="B368" s="110"/>
      <c r="C368" s="110"/>
      <c r="D368" s="214"/>
      <c r="E368" s="214"/>
      <c r="F368" s="45"/>
      <c r="G368" s="45"/>
      <c r="H368" s="45"/>
      <c r="I368" s="45"/>
      <c r="J368" s="45"/>
      <c r="K368" s="45"/>
      <c r="L368" s="45"/>
      <c r="M368" s="45"/>
    </row>
    <row r="369" spans="1:13" ht="14" hidden="1" customHeight="1" x14ac:dyDescent="0.3">
      <c r="A369" s="494"/>
      <c r="B369" s="110"/>
      <c r="C369" s="110"/>
      <c r="D369" s="214"/>
      <c r="E369" s="214"/>
      <c r="F369" s="45"/>
      <c r="G369" s="45"/>
      <c r="H369" s="45"/>
      <c r="I369" s="45"/>
      <c r="J369" s="45"/>
      <c r="K369" s="45"/>
      <c r="L369" s="45"/>
      <c r="M369" s="45"/>
    </row>
    <row r="370" spans="1:13" ht="14" hidden="1" customHeight="1" x14ac:dyDescent="0.3">
      <c r="A370" s="494"/>
      <c r="B370" s="110"/>
      <c r="C370" s="110"/>
      <c r="D370" s="214"/>
      <c r="E370" s="214"/>
      <c r="F370" s="45"/>
      <c r="G370" s="45"/>
      <c r="H370" s="45"/>
      <c r="I370" s="45"/>
      <c r="J370" s="45"/>
      <c r="K370" s="45"/>
      <c r="L370" s="45"/>
      <c r="M370" s="45"/>
    </row>
    <row r="371" spans="1:13" ht="14" hidden="1" customHeight="1" x14ac:dyDescent="0.3">
      <c r="A371" s="494"/>
      <c r="B371" s="110"/>
      <c r="C371" s="110"/>
      <c r="D371" s="214"/>
      <c r="E371" s="214"/>
      <c r="F371" s="45"/>
      <c r="G371" s="45"/>
      <c r="H371" s="45"/>
      <c r="I371" s="45"/>
      <c r="J371" s="45"/>
      <c r="K371" s="45"/>
      <c r="L371" s="45"/>
      <c r="M371" s="45"/>
    </row>
    <row r="372" spans="1:13" ht="14" hidden="1" customHeight="1" x14ac:dyDescent="0.3">
      <c r="A372" s="494"/>
      <c r="B372" s="110"/>
      <c r="C372" s="110"/>
      <c r="D372" s="214"/>
      <c r="E372" s="214"/>
      <c r="F372" s="45"/>
      <c r="G372" s="45"/>
      <c r="H372" s="45"/>
      <c r="I372" s="45"/>
      <c r="J372" s="45"/>
      <c r="K372" s="45"/>
      <c r="L372" s="45"/>
      <c r="M372" s="45"/>
    </row>
    <row r="373" spans="1:13" ht="14" hidden="1" customHeight="1" x14ac:dyDescent="0.3">
      <c r="A373" s="494"/>
      <c r="B373" s="110"/>
      <c r="C373" s="110"/>
      <c r="D373" s="214"/>
      <c r="E373" s="214"/>
      <c r="F373" s="45"/>
      <c r="G373" s="45"/>
      <c r="H373" s="45"/>
      <c r="I373" s="45"/>
      <c r="J373" s="45"/>
      <c r="K373" s="45"/>
      <c r="L373" s="45"/>
      <c r="M373" s="45"/>
    </row>
    <row r="374" spans="1:13" ht="14" hidden="1" customHeight="1" x14ac:dyDescent="0.3">
      <c r="A374" s="494"/>
      <c r="B374" s="110"/>
      <c r="C374" s="110"/>
      <c r="D374" s="214"/>
      <c r="E374" s="214"/>
      <c r="F374" s="45"/>
      <c r="G374" s="45"/>
      <c r="H374" s="45"/>
      <c r="I374" s="45"/>
      <c r="J374" s="45"/>
      <c r="K374" s="45"/>
      <c r="L374" s="45"/>
      <c r="M374" s="45"/>
    </row>
    <row r="375" spans="1:13" ht="14" hidden="1" customHeight="1" x14ac:dyDescent="0.3">
      <c r="A375" s="494"/>
      <c r="B375" s="110"/>
      <c r="C375" s="110"/>
      <c r="D375" s="214"/>
      <c r="E375" s="214"/>
      <c r="F375" s="45"/>
      <c r="G375" s="45"/>
      <c r="H375" s="45"/>
      <c r="I375" s="45"/>
      <c r="J375" s="45"/>
      <c r="K375" s="45"/>
      <c r="L375" s="45"/>
      <c r="M375" s="45"/>
    </row>
    <row r="376" spans="1:13" ht="14" hidden="1" customHeight="1" x14ac:dyDescent="0.3">
      <c r="A376" s="494"/>
      <c r="B376" s="110"/>
      <c r="C376" s="110"/>
      <c r="D376" s="214"/>
      <c r="E376" s="214"/>
      <c r="F376" s="45"/>
      <c r="G376" s="45"/>
      <c r="H376" s="45"/>
      <c r="I376" s="45"/>
      <c r="J376" s="45"/>
      <c r="K376" s="45"/>
      <c r="L376" s="45"/>
      <c r="M376" s="45"/>
    </row>
    <row r="377" spans="1:13" ht="14" hidden="1" customHeight="1" x14ac:dyDescent="0.3">
      <c r="A377" s="494"/>
      <c r="B377" s="110"/>
      <c r="C377" s="110"/>
      <c r="D377" s="214"/>
      <c r="E377" s="214"/>
      <c r="F377" s="45"/>
      <c r="G377" s="45"/>
      <c r="H377" s="45"/>
      <c r="I377" s="45"/>
      <c r="J377" s="45"/>
      <c r="K377" s="45"/>
      <c r="L377" s="45"/>
      <c r="M377" s="45"/>
    </row>
    <row r="378" spans="1:13" ht="14" hidden="1" customHeight="1" x14ac:dyDescent="0.3">
      <c r="A378" s="494"/>
      <c r="B378" s="110"/>
      <c r="C378" s="110"/>
      <c r="D378" s="214"/>
      <c r="E378" s="214"/>
      <c r="F378" s="45"/>
      <c r="G378" s="45"/>
      <c r="H378" s="45"/>
      <c r="I378" s="45"/>
      <c r="J378" s="45"/>
      <c r="K378" s="45"/>
      <c r="L378" s="45"/>
      <c r="M378" s="45"/>
    </row>
    <row r="379" spans="1:13" ht="14" hidden="1" customHeight="1" x14ac:dyDescent="0.3">
      <c r="A379" s="494"/>
      <c r="B379" s="110"/>
      <c r="C379" s="110"/>
      <c r="D379" s="214"/>
      <c r="E379" s="214"/>
      <c r="F379" s="45"/>
      <c r="G379" s="45"/>
      <c r="H379" s="45"/>
      <c r="I379" s="45"/>
      <c r="J379" s="45"/>
      <c r="K379" s="45"/>
      <c r="L379" s="45"/>
      <c r="M379" s="45"/>
    </row>
    <row r="380" spans="1:13" ht="14" hidden="1" customHeight="1" x14ac:dyDescent="0.3">
      <c r="A380" s="494"/>
      <c r="B380" s="110"/>
      <c r="C380" s="110"/>
      <c r="D380" s="214"/>
      <c r="E380" s="214"/>
      <c r="F380" s="45"/>
      <c r="G380" s="45"/>
      <c r="H380" s="45"/>
      <c r="I380" s="45"/>
      <c r="J380" s="45"/>
      <c r="K380" s="45"/>
      <c r="L380" s="45"/>
      <c r="M380" s="45"/>
    </row>
    <row r="381" spans="1:13" ht="14" hidden="1" customHeight="1" x14ac:dyDescent="0.3">
      <c r="A381" s="494"/>
      <c r="B381" s="110"/>
      <c r="C381" s="110"/>
      <c r="D381" s="214"/>
      <c r="E381" s="214"/>
      <c r="F381" s="45"/>
      <c r="G381" s="45"/>
      <c r="H381" s="45"/>
      <c r="I381" s="45"/>
      <c r="J381" s="45"/>
      <c r="K381" s="45"/>
      <c r="L381" s="45"/>
      <c r="M381" s="45"/>
    </row>
    <row r="382" spans="1:13" ht="14" hidden="1" customHeight="1" x14ac:dyDescent="0.3">
      <c r="A382" s="494"/>
      <c r="B382" s="110"/>
      <c r="C382" s="110"/>
      <c r="D382" s="214"/>
      <c r="E382" s="214"/>
      <c r="F382" s="45"/>
      <c r="G382" s="45"/>
      <c r="H382" s="45"/>
      <c r="I382" s="45"/>
      <c r="J382" s="45"/>
      <c r="K382" s="45"/>
      <c r="L382" s="45"/>
      <c r="M382" s="45"/>
    </row>
    <row r="383" spans="1:13" ht="14" hidden="1" customHeight="1" x14ac:dyDescent="0.3">
      <c r="A383" s="494"/>
      <c r="B383" s="110"/>
      <c r="C383" s="110"/>
      <c r="D383" s="214"/>
      <c r="E383" s="214"/>
      <c r="F383" s="45"/>
      <c r="G383" s="45"/>
      <c r="H383" s="45"/>
      <c r="I383" s="45"/>
      <c r="J383" s="45"/>
      <c r="K383" s="45"/>
      <c r="L383" s="45"/>
      <c r="M383" s="45"/>
    </row>
    <row r="384" spans="1:13" ht="14" hidden="1" customHeight="1" x14ac:dyDescent="0.3">
      <c r="A384" s="494"/>
      <c r="B384" s="110"/>
      <c r="C384" s="110"/>
      <c r="D384" s="214"/>
      <c r="E384" s="214"/>
      <c r="F384" s="45"/>
      <c r="G384" s="45"/>
      <c r="H384" s="45"/>
      <c r="I384" s="45"/>
      <c r="J384" s="45"/>
      <c r="K384" s="45"/>
      <c r="L384" s="45"/>
      <c r="M384" s="45"/>
    </row>
    <row r="385" spans="1:13" ht="14" hidden="1" customHeight="1" x14ac:dyDescent="0.3">
      <c r="A385" s="494"/>
      <c r="B385" s="110"/>
      <c r="C385" s="110"/>
      <c r="D385" s="214"/>
      <c r="E385" s="214"/>
      <c r="F385" s="45"/>
      <c r="G385" s="45"/>
      <c r="H385" s="45"/>
      <c r="I385" s="45"/>
      <c r="J385" s="45"/>
      <c r="K385" s="45"/>
      <c r="L385" s="45"/>
      <c r="M385" s="45"/>
    </row>
    <row r="386" spans="1:13" ht="14" hidden="1" customHeight="1" x14ac:dyDescent="0.3">
      <c r="A386" s="494"/>
      <c r="B386" s="110"/>
      <c r="C386" s="110"/>
      <c r="D386" s="214"/>
      <c r="E386" s="214"/>
      <c r="F386" s="45"/>
      <c r="G386" s="45"/>
      <c r="H386" s="45"/>
      <c r="I386" s="45"/>
      <c r="J386" s="45"/>
      <c r="K386" s="45"/>
      <c r="L386" s="45"/>
      <c r="M386" s="45"/>
    </row>
    <row r="387" spans="1:13" ht="14" hidden="1" customHeight="1" x14ac:dyDescent="0.3">
      <c r="A387" s="494"/>
      <c r="B387" s="110"/>
      <c r="C387" s="110"/>
      <c r="D387" s="214"/>
      <c r="E387" s="214"/>
      <c r="F387" s="45"/>
      <c r="G387" s="45"/>
      <c r="H387" s="45"/>
      <c r="I387" s="45"/>
      <c r="J387" s="45"/>
      <c r="K387" s="45"/>
      <c r="L387" s="45"/>
      <c r="M387" s="45"/>
    </row>
    <row r="388" spans="1:13" ht="14" hidden="1" customHeight="1" x14ac:dyDescent="0.3">
      <c r="A388" s="494"/>
      <c r="B388" s="110"/>
      <c r="C388" s="110"/>
      <c r="D388" s="214"/>
      <c r="E388" s="214"/>
      <c r="F388" s="45"/>
      <c r="G388" s="45"/>
      <c r="H388" s="45"/>
      <c r="I388" s="45"/>
      <c r="J388" s="45"/>
      <c r="K388" s="45"/>
      <c r="L388" s="45"/>
      <c r="M388" s="45"/>
    </row>
    <row r="389" spans="1:13" ht="14" hidden="1" customHeight="1" x14ac:dyDescent="0.3">
      <c r="A389" s="494"/>
      <c r="B389" s="110"/>
      <c r="C389" s="110"/>
      <c r="D389" s="214"/>
      <c r="E389" s="214"/>
      <c r="F389" s="45"/>
      <c r="G389" s="45"/>
      <c r="H389" s="45"/>
      <c r="I389" s="45"/>
      <c r="J389" s="45"/>
      <c r="K389" s="45"/>
      <c r="L389" s="45"/>
      <c r="M389" s="45"/>
    </row>
    <row r="390" spans="1:13" ht="14" hidden="1" customHeight="1" x14ac:dyDescent="0.3">
      <c r="A390" s="494"/>
      <c r="B390" s="110"/>
      <c r="C390" s="110"/>
      <c r="D390" s="214"/>
      <c r="E390" s="214"/>
      <c r="F390" s="45"/>
      <c r="G390" s="45"/>
      <c r="H390" s="45"/>
      <c r="I390" s="45"/>
      <c r="J390" s="45"/>
      <c r="K390" s="45"/>
      <c r="L390" s="45"/>
      <c r="M390" s="45"/>
    </row>
    <row r="391" spans="1:13" ht="14" hidden="1" customHeight="1" x14ac:dyDescent="0.3">
      <c r="A391" s="494"/>
      <c r="B391" s="110"/>
      <c r="C391" s="110"/>
      <c r="D391" s="214"/>
      <c r="E391" s="214"/>
      <c r="F391" s="45"/>
      <c r="G391" s="45"/>
      <c r="H391" s="45"/>
      <c r="I391" s="45"/>
      <c r="J391" s="45"/>
      <c r="K391" s="45"/>
      <c r="L391" s="45"/>
      <c r="M391" s="45"/>
    </row>
    <row r="392" spans="1:13" ht="14" hidden="1" customHeight="1" x14ac:dyDescent="0.3">
      <c r="A392" s="494"/>
      <c r="B392" s="110"/>
      <c r="C392" s="110"/>
      <c r="D392" s="214"/>
      <c r="E392" s="214"/>
      <c r="F392" s="45"/>
      <c r="G392" s="45"/>
      <c r="H392" s="45"/>
      <c r="I392" s="45"/>
      <c r="J392" s="45"/>
      <c r="K392" s="45"/>
      <c r="L392" s="45"/>
      <c r="M392" s="45"/>
    </row>
    <row r="393" spans="1:13" ht="14" hidden="1" customHeight="1" x14ac:dyDescent="0.3">
      <c r="A393" s="494"/>
      <c r="B393" s="110"/>
      <c r="C393" s="110"/>
      <c r="D393" s="214"/>
      <c r="E393" s="214"/>
      <c r="F393" s="45"/>
      <c r="G393" s="45"/>
      <c r="H393" s="45"/>
      <c r="I393" s="45"/>
      <c r="J393" s="45"/>
      <c r="K393" s="45"/>
      <c r="L393" s="45"/>
      <c r="M393" s="45"/>
    </row>
    <row r="394" spans="1:13" ht="14" hidden="1" customHeight="1" x14ac:dyDescent="0.3">
      <c r="A394" s="494"/>
      <c r="B394" s="110"/>
      <c r="C394" s="110"/>
      <c r="D394" s="214"/>
      <c r="E394" s="214"/>
      <c r="F394" s="45"/>
      <c r="G394" s="45"/>
      <c r="H394" s="45"/>
      <c r="I394" s="45"/>
      <c r="J394" s="45"/>
      <c r="K394" s="45"/>
      <c r="L394" s="45"/>
      <c r="M394" s="45"/>
    </row>
    <row r="395" spans="1:13" ht="14" hidden="1" customHeight="1" x14ac:dyDescent="0.3">
      <c r="A395" s="494"/>
      <c r="B395" s="110"/>
      <c r="C395" s="110"/>
      <c r="D395" s="214"/>
      <c r="E395" s="214"/>
      <c r="F395" s="45"/>
      <c r="G395" s="45"/>
      <c r="H395" s="45"/>
      <c r="I395" s="45"/>
      <c r="J395" s="45"/>
      <c r="K395" s="45"/>
      <c r="L395" s="45"/>
      <c r="M395" s="45"/>
    </row>
    <row r="396" spans="1:13" ht="14" hidden="1" customHeight="1" x14ac:dyDescent="0.3">
      <c r="A396" s="494"/>
      <c r="B396" s="110"/>
      <c r="C396" s="110"/>
      <c r="D396" s="214"/>
      <c r="E396" s="214"/>
      <c r="F396" s="45"/>
      <c r="G396" s="45"/>
      <c r="H396" s="45"/>
      <c r="I396" s="45"/>
      <c r="J396" s="45"/>
      <c r="K396" s="45"/>
      <c r="L396" s="45"/>
      <c r="M396" s="45"/>
    </row>
    <row r="397" spans="1:13" ht="14" hidden="1" customHeight="1" x14ac:dyDescent="0.3">
      <c r="A397" s="494"/>
      <c r="B397" s="110"/>
      <c r="C397" s="110"/>
      <c r="D397" s="214"/>
      <c r="E397" s="214"/>
      <c r="F397" s="45"/>
      <c r="G397" s="45"/>
      <c r="H397" s="45"/>
      <c r="I397" s="45"/>
      <c r="J397" s="45"/>
      <c r="K397" s="45"/>
      <c r="L397" s="45"/>
      <c r="M397" s="45"/>
    </row>
    <row r="398" spans="1:13" ht="14" hidden="1" customHeight="1" x14ac:dyDescent="0.3">
      <c r="A398" s="494"/>
      <c r="B398" s="110"/>
      <c r="C398" s="110"/>
      <c r="D398" s="214"/>
      <c r="E398" s="214"/>
      <c r="F398" s="45"/>
      <c r="G398" s="45"/>
      <c r="H398" s="45"/>
      <c r="I398" s="45"/>
      <c r="J398" s="45"/>
      <c r="K398" s="45"/>
      <c r="L398" s="45"/>
      <c r="M398" s="45"/>
    </row>
    <row r="399" spans="1:13" ht="14" hidden="1" customHeight="1" x14ac:dyDescent="0.3">
      <c r="A399" s="494"/>
      <c r="B399" s="110"/>
      <c r="C399" s="110"/>
      <c r="D399" s="214"/>
      <c r="E399" s="214"/>
      <c r="F399" s="45"/>
      <c r="G399" s="45"/>
      <c r="H399" s="45"/>
      <c r="I399" s="45"/>
      <c r="J399" s="45"/>
      <c r="K399" s="45"/>
      <c r="L399" s="45"/>
      <c r="M399" s="45"/>
    </row>
    <row r="400" spans="1:13" ht="14" hidden="1" customHeight="1" x14ac:dyDescent="0.3">
      <c r="A400" s="494"/>
      <c r="B400" s="110"/>
      <c r="C400" s="110"/>
      <c r="D400" s="214"/>
      <c r="E400" s="214"/>
      <c r="F400" s="45"/>
      <c r="G400" s="45"/>
      <c r="H400" s="45"/>
      <c r="I400" s="45"/>
      <c r="J400" s="45"/>
      <c r="K400" s="45"/>
      <c r="L400" s="45"/>
      <c r="M400" s="45"/>
    </row>
    <row r="401" spans="1:13" ht="14" hidden="1" customHeight="1" x14ac:dyDescent="0.3">
      <c r="A401" s="494"/>
      <c r="B401" s="110"/>
      <c r="C401" s="110"/>
      <c r="D401" s="214"/>
      <c r="E401" s="214"/>
      <c r="F401" s="45"/>
      <c r="G401" s="45"/>
      <c r="H401" s="45"/>
      <c r="I401" s="45"/>
      <c r="J401" s="45"/>
      <c r="K401" s="45"/>
      <c r="L401" s="45"/>
      <c r="M401" s="45"/>
    </row>
    <row r="402" spans="1:13" ht="14" hidden="1" customHeight="1" x14ac:dyDescent="0.3">
      <c r="A402" s="494"/>
      <c r="B402" s="110"/>
      <c r="C402" s="110"/>
      <c r="D402" s="214"/>
      <c r="E402" s="214"/>
      <c r="F402" s="45"/>
      <c r="G402" s="45"/>
      <c r="H402" s="45"/>
      <c r="I402" s="45"/>
      <c r="J402" s="45"/>
      <c r="K402" s="45"/>
      <c r="L402" s="45"/>
      <c r="M402" s="45"/>
    </row>
    <row r="403" spans="1:13" ht="14" hidden="1" customHeight="1" x14ac:dyDescent="0.3">
      <c r="A403" s="494"/>
      <c r="B403" s="110"/>
      <c r="C403" s="110"/>
      <c r="D403" s="214"/>
      <c r="E403" s="214"/>
      <c r="F403" s="45"/>
      <c r="G403" s="45"/>
      <c r="H403" s="45"/>
      <c r="I403" s="45"/>
      <c r="J403" s="45"/>
      <c r="K403" s="45"/>
      <c r="L403" s="45"/>
      <c r="M403" s="45"/>
    </row>
    <row r="404" spans="1:13" ht="14" hidden="1" customHeight="1" x14ac:dyDescent="0.3">
      <c r="A404" s="494"/>
      <c r="B404" s="110"/>
      <c r="C404" s="110"/>
      <c r="D404" s="214"/>
      <c r="E404" s="214"/>
      <c r="F404" s="45"/>
      <c r="G404" s="45"/>
      <c r="H404" s="45"/>
      <c r="I404" s="45"/>
      <c r="J404" s="45"/>
      <c r="K404" s="45"/>
      <c r="L404" s="45"/>
      <c r="M404" s="45"/>
    </row>
    <row r="405" spans="1:13" ht="14" hidden="1" customHeight="1" x14ac:dyDescent="0.3">
      <c r="A405" s="494"/>
      <c r="B405" s="110"/>
      <c r="C405" s="110"/>
      <c r="D405" s="214"/>
      <c r="E405" s="214"/>
      <c r="F405" s="45"/>
      <c r="G405" s="45"/>
      <c r="H405" s="45"/>
      <c r="I405" s="45"/>
      <c r="J405" s="45"/>
      <c r="K405" s="45"/>
      <c r="L405" s="45"/>
      <c r="M405" s="45"/>
    </row>
    <row r="406" spans="1:13" ht="14" hidden="1" customHeight="1" x14ac:dyDescent="0.3">
      <c r="A406" s="494"/>
      <c r="B406" s="110"/>
      <c r="C406" s="110"/>
      <c r="D406" s="214"/>
      <c r="E406" s="214"/>
      <c r="F406" s="45"/>
      <c r="G406" s="45"/>
      <c r="H406" s="45"/>
      <c r="I406" s="45"/>
      <c r="J406" s="45"/>
      <c r="K406" s="45"/>
      <c r="L406" s="45"/>
      <c r="M406" s="45"/>
    </row>
    <row r="407" spans="1:13" ht="14" hidden="1" customHeight="1" x14ac:dyDescent="0.3">
      <c r="A407" s="494"/>
      <c r="B407" s="110"/>
      <c r="C407" s="110"/>
      <c r="D407" s="214"/>
      <c r="E407" s="214"/>
      <c r="F407" s="45"/>
      <c r="G407" s="45"/>
      <c r="H407" s="45"/>
      <c r="I407" s="45"/>
      <c r="J407" s="45"/>
      <c r="K407" s="45"/>
      <c r="L407" s="45"/>
      <c r="M407" s="45"/>
    </row>
    <row r="408" spans="1:13" ht="14" hidden="1" customHeight="1" x14ac:dyDescent="0.3">
      <c r="A408" s="494"/>
      <c r="B408" s="110"/>
      <c r="C408" s="110"/>
      <c r="D408" s="214"/>
      <c r="E408" s="214"/>
      <c r="F408" s="45"/>
      <c r="G408" s="45"/>
      <c r="H408" s="45"/>
      <c r="I408" s="45"/>
      <c r="J408" s="45"/>
      <c r="K408" s="45"/>
      <c r="L408" s="45"/>
      <c r="M408" s="45"/>
    </row>
    <row r="409" spans="1:13" ht="14" hidden="1" customHeight="1" x14ac:dyDescent="0.3">
      <c r="A409" s="494"/>
      <c r="B409" s="110"/>
      <c r="C409" s="110"/>
      <c r="D409" s="214"/>
      <c r="E409" s="214"/>
      <c r="F409" s="45"/>
      <c r="G409" s="45"/>
      <c r="H409" s="45"/>
      <c r="I409" s="45"/>
      <c r="J409" s="45"/>
      <c r="K409" s="45"/>
      <c r="L409" s="45"/>
      <c r="M409" s="45"/>
    </row>
    <row r="410" spans="1:13" ht="14" hidden="1" customHeight="1" x14ac:dyDescent="0.3">
      <c r="A410" s="494"/>
      <c r="B410" s="110"/>
      <c r="C410" s="110"/>
      <c r="D410" s="214"/>
      <c r="E410" s="214"/>
      <c r="F410" s="45"/>
      <c r="G410" s="45"/>
      <c r="H410" s="45"/>
      <c r="I410" s="45"/>
      <c r="J410" s="45"/>
      <c r="K410" s="45"/>
      <c r="L410" s="45"/>
      <c r="M410" s="45"/>
    </row>
    <row r="411" spans="1:13" ht="14" hidden="1" customHeight="1" x14ac:dyDescent="0.3">
      <c r="A411" s="494"/>
      <c r="B411" s="110"/>
      <c r="C411" s="110"/>
      <c r="D411" s="214"/>
      <c r="E411" s="214"/>
      <c r="F411" s="45"/>
      <c r="G411" s="45"/>
      <c r="H411" s="45"/>
      <c r="I411" s="45"/>
      <c r="J411" s="45"/>
      <c r="K411" s="45"/>
      <c r="L411" s="45"/>
      <c r="M411" s="45"/>
    </row>
    <row r="412" spans="1:13" ht="14" hidden="1" customHeight="1" x14ac:dyDescent="0.3">
      <c r="A412" s="494"/>
      <c r="B412" s="110"/>
      <c r="C412" s="110"/>
      <c r="D412" s="214"/>
      <c r="E412" s="214"/>
      <c r="F412" s="45"/>
      <c r="G412" s="45"/>
      <c r="H412" s="45"/>
      <c r="I412" s="45"/>
      <c r="J412" s="45"/>
      <c r="K412" s="45"/>
      <c r="L412" s="45"/>
      <c r="M412" s="45"/>
    </row>
    <row r="413" spans="1:13" ht="14" hidden="1" customHeight="1" x14ac:dyDescent="0.3">
      <c r="A413" s="494"/>
      <c r="B413" s="110"/>
      <c r="C413" s="110"/>
      <c r="D413" s="214"/>
      <c r="E413" s="214"/>
      <c r="F413" s="45"/>
      <c r="G413" s="45"/>
      <c r="H413" s="45"/>
      <c r="I413" s="45"/>
      <c r="J413" s="45"/>
      <c r="K413" s="45"/>
      <c r="L413" s="45"/>
      <c r="M413" s="45"/>
    </row>
    <row r="414" spans="1:13" ht="14" hidden="1" customHeight="1" x14ac:dyDescent="0.3">
      <c r="A414" s="494"/>
      <c r="B414" s="110"/>
      <c r="C414" s="110"/>
      <c r="D414" s="214"/>
      <c r="E414" s="214"/>
      <c r="F414" s="45"/>
      <c r="G414" s="45"/>
      <c r="H414" s="45"/>
      <c r="I414" s="45"/>
      <c r="J414" s="45"/>
      <c r="K414" s="45"/>
      <c r="L414" s="45"/>
      <c r="M414" s="45"/>
    </row>
    <row r="415" spans="1:13" ht="14" hidden="1" customHeight="1" x14ac:dyDescent="0.3">
      <c r="A415" s="494"/>
      <c r="B415" s="110"/>
      <c r="C415" s="110"/>
      <c r="D415" s="214"/>
      <c r="E415" s="214"/>
      <c r="F415" s="45"/>
      <c r="G415" s="45"/>
      <c r="H415" s="45"/>
      <c r="I415" s="45"/>
      <c r="J415" s="45"/>
      <c r="K415" s="45"/>
      <c r="L415" s="45"/>
      <c r="M415" s="45"/>
    </row>
    <row r="416" spans="1:13" ht="14" hidden="1" customHeight="1" x14ac:dyDescent="0.3">
      <c r="A416" s="494"/>
      <c r="B416" s="110"/>
      <c r="C416" s="110"/>
      <c r="D416" s="214"/>
      <c r="E416" s="214"/>
      <c r="F416" s="45"/>
      <c r="G416" s="45"/>
      <c r="H416" s="45"/>
      <c r="I416" s="45"/>
      <c r="J416" s="45"/>
      <c r="K416" s="45"/>
      <c r="L416" s="45"/>
      <c r="M416" s="45"/>
    </row>
    <row r="417" spans="1:13" ht="14" x14ac:dyDescent="0.3">
      <c r="A417" s="494"/>
      <c r="B417" s="110"/>
      <c r="C417" s="110"/>
      <c r="D417" s="214"/>
      <c r="E417" s="214"/>
      <c r="F417" s="45"/>
      <c r="G417" s="45"/>
      <c r="H417" s="45"/>
      <c r="I417" s="45"/>
      <c r="J417" s="45"/>
      <c r="K417" s="45"/>
      <c r="L417" s="45"/>
      <c r="M417" s="45"/>
    </row>
    <row r="418" spans="1:13" ht="13" customHeight="1" x14ac:dyDescent="0.2">
      <c r="A418" s="494"/>
      <c r="B418" s="215" t="s">
        <v>93</v>
      </c>
      <c r="C418" s="215">
        <f>SUM(C219:C417)</f>
        <v>0</v>
      </c>
      <c r="D418" s="214"/>
      <c r="E418" s="214"/>
      <c r="F418" s="45"/>
      <c r="G418" s="45"/>
      <c r="H418" s="45"/>
      <c r="I418" s="45"/>
      <c r="J418" s="45"/>
      <c r="K418" s="45"/>
      <c r="L418" s="45"/>
      <c r="M418" s="45"/>
    </row>
    <row r="419" spans="1:13" ht="7" customHeight="1" x14ac:dyDescent="0.3">
      <c r="B419" s="89"/>
      <c r="C419" s="89"/>
      <c r="D419" s="214"/>
      <c r="E419" s="214"/>
      <c r="F419" s="45"/>
      <c r="G419" s="45"/>
      <c r="H419" s="45"/>
      <c r="I419" s="45"/>
      <c r="J419" s="45"/>
      <c r="K419" s="45"/>
      <c r="L419" s="45"/>
      <c r="M419" s="45"/>
    </row>
    <row r="420" spans="1:13" ht="14.5" customHeight="1" x14ac:dyDescent="0.2">
      <c r="B420" s="108" t="s">
        <v>94</v>
      </c>
      <c r="C420" s="108">
        <f>+C213-C418</f>
        <v>0</v>
      </c>
      <c r="D420" s="214"/>
      <c r="E420" s="214"/>
      <c r="F420" s="45"/>
      <c r="G420" s="45"/>
      <c r="H420" s="45"/>
      <c r="I420" s="45"/>
      <c r="J420" s="45"/>
      <c r="K420" s="45"/>
      <c r="L420" s="45"/>
      <c r="M420" s="45"/>
    </row>
    <row r="421" spans="1:13" s="45" customFormat="1" ht="14" x14ac:dyDescent="0.3">
      <c r="B421" s="91"/>
      <c r="C421" s="91"/>
    </row>
    <row r="422" spans="1:13" s="45" customFormat="1" ht="14" x14ac:dyDescent="0.3">
      <c r="B422" s="91"/>
      <c r="C422" s="91"/>
    </row>
    <row r="423" spans="1:13" s="45" customFormat="1" x14ac:dyDescent="0.2"/>
    <row r="424" spans="1:13" s="45" customFormat="1" ht="14" x14ac:dyDescent="0.3">
      <c r="A424" s="490"/>
      <c r="B424" s="220" t="s">
        <v>147</v>
      </c>
      <c r="C424" s="219"/>
    </row>
    <row r="425" spans="1:13" s="45" customFormat="1" ht="14" x14ac:dyDescent="0.3">
      <c r="A425" s="490"/>
      <c r="B425" s="221"/>
      <c r="C425" s="144"/>
    </row>
    <row r="426" spans="1:13" s="45" customFormat="1" ht="13" x14ac:dyDescent="0.3">
      <c r="A426" s="490"/>
      <c r="B426" s="225" t="s">
        <v>17</v>
      </c>
      <c r="C426" s="225" t="s">
        <v>144</v>
      </c>
    </row>
    <row r="427" spans="1:13" s="45" customFormat="1" ht="6.5" customHeight="1" x14ac:dyDescent="0.3">
      <c r="A427" s="490"/>
      <c r="B427" s="221"/>
      <c r="C427" s="222"/>
    </row>
    <row r="428" spans="1:13" s="45" customFormat="1" ht="14" customHeight="1" x14ac:dyDescent="0.3">
      <c r="A428" s="490"/>
      <c r="B428" s="110"/>
      <c r="C428" s="110"/>
    </row>
    <row r="429" spans="1:13" s="45" customFormat="1" ht="14" customHeight="1" x14ac:dyDescent="0.3">
      <c r="A429" s="490"/>
      <c r="B429" s="110"/>
      <c r="C429" s="110"/>
    </row>
    <row r="430" spans="1:13" s="45" customFormat="1" ht="14" customHeight="1" x14ac:dyDescent="0.3">
      <c r="A430" s="490"/>
      <c r="B430" s="110"/>
      <c r="C430" s="110"/>
    </row>
    <row r="431" spans="1:13" s="45" customFormat="1" ht="14" customHeight="1" x14ac:dyDescent="0.3">
      <c r="A431" s="490"/>
      <c r="B431" s="110"/>
      <c r="C431" s="110"/>
    </row>
    <row r="432" spans="1:13" s="45" customFormat="1" ht="14" customHeight="1" x14ac:dyDescent="0.3">
      <c r="A432" s="490"/>
      <c r="B432" s="110"/>
      <c r="C432" s="110"/>
    </row>
    <row r="433" spans="1:3" s="45" customFormat="1" ht="14" customHeight="1" x14ac:dyDescent="0.3">
      <c r="A433" s="490"/>
      <c r="B433" s="110"/>
      <c r="C433" s="110"/>
    </row>
    <row r="434" spans="1:3" s="45" customFormat="1" ht="14" customHeight="1" x14ac:dyDescent="0.3">
      <c r="A434" s="490"/>
      <c r="B434" s="110"/>
      <c r="C434" s="110"/>
    </row>
    <row r="435" spans="1:3" s="45" customFormat="1" ht="14" customHeight="1" x14ac:dyDescent="0.3">
      <c r="A435" s="490"/>
      <c r="B435" s="223" t="s">
        <v>149</v>
      </c>
      <c r="C435" s="224">
        <f>SUM(C428:C434)</f>
        <v>0</v>
      </c>
    </row>
    <row r="436" spans="1:3" s="45" customFormat="1" ht="14" customHeight="1" x14ac:dyDescent="0.3">
      <c r="A436" s="490"/>
      <c r="B436" s="223" t="s">
        <v>150</v>
      </c>
      <c r="C436" s="224">
        <f>IF(C435&gt;Formulario!AK28-Formulario!AK29,Formulario!AK28-Formulario!AK29,Anexos!C435)</f>
        <v>0</v>
      </c>
    </row>
    <row r="437" spans="1:3" s="45" customFormat="1" ht="14" customHeight="1" x14ac:dyDescent="0.2"/>
    <row r="438" spans="1:3" s="45" customFormat="1" ht="14" customHeight="1" x14ac:dyDescent="0.3">
      <c r="A438" s="490"/>
      <c r="B438" s="220" t="s">
        <v>146</v>
      </c>
      <c r="C438" s="219"/>
    </row>
    <row r="439" spans="1:3" s="45" customFormat="1" ht="6" customHeight="1" x14ac:dyDescent="0.2">
      <c r="A439" s="490"/>
    </row>
    <row r="440" spans="1:3" s="45" customFormat="1" ht="14" customHeight="1" x14ac:dyDescent="0.3">
      <c r="A440" s="490"/>
      <c r="B440" s="225" t="s">
        <v>17</v>
      </c>
      <c r="C440" s="225" t="s">
        <v>144</v>
      </c>
    </row>
    <row r="441" spans="1:3" s="45" customFormat="1" ht="14" customHeight="1" x14ac:dyDescent="0.3">
      <c r="A441" s="490"/>
      <c r="B441" s="221"/>
      <c r="C441" s="222"/>
    </row>
    <row r="442" spans="1:3" s="45" customFormat="1" ht="14" customHeight="1" x14ac:dyDescent="0.3">
      <c r="A442" s="490"/>
      <c r="B442" s="110"/>
      <c r="C442" s="110"/>
    </row>
    <row r="443" spans="1:3" s="45" customFormat="1" ht="14" customHeight="1" x14ac:dyDescent="0.3">
      <c r="A443" s="490"/>
      <c r="B443" s="110"/>
      <c r="C443" s="110"/>
    </row>
    <row r="444" spans="1:3" s="45" customFormat="1" ht="14" customHeight="1" x14ac:dyDescent="0.3">
      <c r="A444" s="490"/>
      <c r="B444" s="110"/>
      <c r="C444" s="110"/>
    </row>
    <row r="445" spans="1:3" s="45" customFormat="1" ht="14" customHeight="1" x14ac:dyDescent="0.3">
      <c r="A445" s="490"/>
      <c r="B445" s="110"/>
      <c r="C445" s="110"/>
    </row>
    <row r="446" spans="1:3" s="45" customFormat="1" ht="14" customHeight="1" x14ac:dyDescent="0.3">
      <c r="A446" s="490"/>
      <c r="B446" s="110"/>
      <c r="C446" s="110"/>
    </row>
    <row r="447" spans="1:3" s="45" customFormat="1" ht="14" customHeight="1" x14ac:dyDescent="0.3">
      <c r="A447" s="490"/>
      <c r="B447" s="110"/>
      <c r="C447" s="110"/>
    </row>
    <row r="448" spans="1:3" s="45" customFormat="1" ht="14" customHeight="1" x14ac:dyDescent="0.3">
      <c r="A448" s="490"/>
      <c r="B448" s="110"/>
      <c r="C448" s="110"/>
    </row>
    <row r="449" spans="1:3" s="45" customFormat="1" ht="14" customHeight="1" x14ac:dyDescent="0.3">
      <c r="A449" s="490"/>
      <c r="B449" s="223" t="s">
        <v>133</v>
      </c>
      <c r="C449" s="224">
        <f>SUM(C442:C448)</f>
        <v>0</v>
      </c>
    </row>
    <row r="450" spans="1:3" s="45" customFormat="1" ht="14" customHeight="1" x14ac:dyDescent="0.3">
      <c r="A450" s="490"/>
      <c r="B450" s="223" t="s">
        <v>150</v>
      </c>
      <c r="C450" s="224">
        <f>IF(C449&gt;Formulario!AK33,Formulario!AK33,Anexos!C449)</f>
        <v>0</v>
      </c>
    </row>
    <row r="451" spans="1:3" s="45" customFormat="1" ht="14" customHeight="1" x14ac:dyDescent="0.2">
      <c r="A451" s="490"/>
    </row>
    <row r="452" spans="1:3" s="45" customFormat="1" x14ac:dyDescent="0.2">
      <c r="A452" s="490"/>
    </row>
    <row r="453" spans="1:3" s="45" customFormat="1" x14ac:dyDescent="0.2">
      <c r="A453" s="490"/>
    </row>
    <row r="454" spans="1:3" s="45" customFormat="1" x14ac:dyDescent="0.2"/>
    <row r="455" spans="1:3" s="45" customFormat="1" x14ac:dyDescent="0.2"/>
    <row r="456" spans="1:3" s="45" customFormat="1" x14ac:dyDescent="0.2"/>
    <row r="457" spans="1:3" s="45" customFormat="1" x14ac:dyDescent="0.2"/>
    <row r="458" spans="1:3" s="45" customFormat="1" x14ac:dyDescent="0.2"/>
    <row r="459" spans="1:3" s="45" customFormat="1" x14ac:dyDescent="0.2"/>
    <row r="460" spans="1:3" s="45" customFormat="1" x14ac:dyDescent="0.2"/>
    <row r="461" spans="1:3" s="45" customFormat="1" x14ac:dyDescent="0.2"/>
    <row r="462" spans="1:3" s="45" customFormat="1" x14ac:dyDescent="0.2"/>
    <row r="463" spans="1:3" s="45" customFormat="1" x14ac:dyDescent="0.2"/>
    <row r="464" spans="1:3" s="45" customFormat="1" x14ac:dyDescent="0.2"/>
    <row r="465" spans="2:9" s="45" customFormat="1" x14ac:dyDescent="0.2"/>
    <row r="466" spans="2:9" x14ac:dyDescent="0.2">
      <c r="B466" s="45"/>
      <c r="C466" s="45"/>
      <c r="D466" s="45"/>
      <c r="E466" s="45"/>
      <c r="F466" s="45"/>
      <c r="G466" s="45"/>
      <c r="H466" s="45"/>
      <c r="I466" s="45"/>
    </row>
    <row r="467" spans="2:9" x14ac:dyDescent="0.2">
      <c r="B467" s="45"/>
      <c r="C467" s="45"/>
      <c r="D467" s="45"/>
      <c r="E467" s="45"/>
      <c r="F467" s="45"/>
      <c r="G467" s="45"/>
      <c r="H467" s="45"/>
      <c r="I467" s="45"/>
    </row>
    <row r="468" spans="2:9" x14ac:dyDescent="0.2">
      <c r="B468" s="45"/>
      <c r="C468" s="45"/>
      <c r="D468" s="45"/>
      <c r="E468" s="45"/>
      <c r="F468" s="45"/>
      <c r="G468" s="45"/>
      <c r="H468" s="45"/>
      <c r="I468" s="45"/>
    </row>
    <row r="469" spans="2:9" x14ac:dyDescent="0.2">
      <c r="B469" s="45"/>
      <c r="C469" s="45"/>
      <c r="D469" s="45"/>
      <c r="E469" s="45"/>
      <c r="F469" s="45"/>
      <c r="G469" s="45"/>
      <c r="H469" s="45"/>
      <c r="I469" s="45"/>
    </row>
    <row r="470" spans="2:9" x14ac:dyDescent="0.2">
      <c r="B470" s="45"/>
      <c r="C470" s="45"/>
      <c r="D470" s="45"/>
      <c r="E470" s="45"/>
      <c r="F470" s="45"/>
      <c r="G470" s="45"/>
      <c r="H470" s="45"/>
      <c r="I470" s="45"/>
    </row>
    <row r="471" spans="2:9" x14ac:dyDescent="0.2">
      <c r="B471" s="45"/>
      <c r="C471" s="45"/>
      <c r="D471" s="45"/>
      <c r="E471" s="45"/>
      <c r="F471" s="45"/>
      <c r="G471" s="45"/>
      <c r="H471" s="45"/>
      <c r="I471" s="45"/>
    </row>
    <row r="472" spans="2:9" x14ac:dyDescent="0.2">
      <c r="B472" s="45"/>
      <c r="C472" s="45"/>
      <c r="D472" s="45"/>
      <c r="E472" s="45"/>
      <c r="F472" s="45"/>
      <c r="G472" s="45"/>
      <c r="H472" s="45"/>
      <c r="I472" s="45"/>
    </row>
    <row r="473" spans="2:9" x14ac:dyDescent="0.2">
      <c r="B473" s="45"/>
      <c r="C473" s="45"/>
      <c r="D473" s="45"/>
      <c r="E473" s="45"/>
      <c r="F473" s="45"/>
      <c r="G473" s="45"/>
      <c r="H473" s="45"/>
      <c r="I473" s="45"/>
    </row>
    <row r="474" spans="2:9" x14ac:dyDescent="0.2">
      <c r="B474" s="45"/>
      <c r="C474" s="45"/>
      <c r="D474" s="45"/>
      <c r="E474" s="45"/>
      <c r="F474" s="45"/>
      <c r="G474" s="45"/>
      <c r="H474" s="45"/>
      <c r="I474" s="45"/>
    </row>
    <row r="475" spans="2:9" x14ac:dyDescent="0.2">
      <c r="B475" s="45"/>
      <c r="C475" s="45"/>
      <c r="D475" s="45"/>
      <c r="E475" s="45"/>
      <c r="F475" s="45"/>
      <c r="G475" s="45"/>
      <c r="H475" s="45"/>
      <c r="I475" s="45"/>
    </row>
    <row r="476" spans="2:9" x14ac:dyDescent="0.2">
      <c r="B476" s="45"/>
      <c r="C476" s="45"/>
      <c r="D476" s="45"/>
      <c r="E476" s="45"/>
      <c r="F476" s="45"/>
      <c r="G476" s="45"/>
      <c r="H476" s="45"/>
      <c r="I476" s="45"/>
    </row>
    <row r="477" spans="2:9" x14ac:dyDescent="0.2">
      <c r="B477" s="45"/>
      <c r="C477" s="45"/>
      <c r="D477" s="45"/>
      <c r="E477" s="45"/>
      <c r="F477" s="45"/>
      <c r="G477" s="45"/>
      <c r="H477" s="45"/>
      <c r="I477" s="45"/>
    </row>
    <row r="478" spans="2:9" x14ac:dyDescent="0.2">
      <c r="B478" s="45"/>
      <c r="C478" s="45"/>
      <c r="D478" s="45"/>
      <c r="E478" s="45"/>
      <c r="F478" s="45"/>
      <c r="G478" s="45"/>
      <c r="H478" s="45"/>
      <c r="I478" s="45"/>
    </row>
    <row r="479" spans="2:9" x14ac:dyDescent="0.2">
      <c r="B479" s="45"/>
      <c r="C479" s="45"/>
      <c r="D479" s="45"/>
      <c r="E479" s="45"/>
      <c r="F479" s="45"/>
      <c r="G479" s="45"/>
      <c r="H479" s="45"/>
      <c r="I479" s="45"/>
    </row>
    <row r="480" spans="2:9" x14ac:dyDescent="0.2">
      <c r="B480" s="45"/>
      <c r="C480" s="45"/>
      <c r="D480" s="45"/>
      <c r="E480" s="45"/>
      <c r="F480" s="45"/>
      <c r="G480" s="45"/>
      <c r="H480" s="45"/>
      <c r="I480" s="45"/>
    </row>
    <row r="481" spans="2:9" x14ac:dyDescent="0.2">
      <c r="B481" s="45"/>
      <c r="C481" s="45"/>
      <c r="D481" s="45"/>
      <c r="E481" s="45"/>
      <c r="F481" s="45"/>
      <c r="G481" s="45"/>
      <c r="H481" s="45"/>
      <c r="I481" s="45"/>
    </row>
    <row r="482" spans="2:9" x14ac:dyDescent="0.2">
      <c r="B482" s="45"/>
      <c r="C482" s="45"/>
      <c r="D482" s="45"/>
      <c r="E482" s="45"/>
      <c r="F482" s="45"/>
      <c r="G482" s="45"/>
      <c r="H482" s="45"/>
      <c r="I482" s="45"/>
    </row>
    <row r="483" spans="2:9" x14ac:dyDescent="0.2">
      <c r="B483" s="45"/>
      <c r="C483" s="45"/>
      <c r="D483" s="45"/>
      <c r="E483" s="45"/>
      <c r="F483" s="45"/>
      <c r="G483" s="45"/>
      <c r="H483" s="45"/>
      <c r="I483" s="45"/>
    </row>
    <row r="484" spans="2:9" x14ac:dyDescent="0.2">
      <c r="B484" s="45"/>
      <c r="C484" s="45"/>
      <c r="D484" s="45"/>
      <c r="E484" s="45"/>
      <c r="F484" s="45"/>
      <c r="G484" s="45"/>
      <c r="H484" s="45"/>
      <c r="I484" s="45"/>
    </row>
    <row r="485" spans="2:9" x14ac:dyDescent="0.2">
      <c r="B485" s="45"/>
      <c r="C485" s="45"/>
      <c r="D485" s="45"/>
      <c r="E485" s="45"/>
      <c r="F485" s="45"/>
      <c r="G485" s="45"/>
      <c r="H485" s="45"/>
      <c r="I485" s="45"/>
    </row>
    <row r="486" spans="2:9" x14ac:dyDescent="0.2">
      <c r="B486" s="45"/>
      <c r="C486" s="45"/>
      <c r="D486" s="45"/>
      <c r="E486" s="45"/>
      <c r="F486" s="45"/>
      <c r="G486" s="45"/>
      <c r="H486" s="45"/>
      <c r="I486" s="45"/>
    </row>
    <row r="487" spans="2:9" x14ac:dyDescent="0.2">
      <c r="B487" s="45"/>
      <c r="C487" s="45"/>
      <c r="D487" s="45"/>
      <c r="E487" s="45"/>
      <c r="F487" s="45"/>
      <c r="G487" s="45"/>
      <c r="H487" s="45"/>
      <c r="I487" s="45"/>
    </row>
    <row r="488" spans="2:9" x14ac:dyDescent="0.2">
      <c r="B488" s="45"/>
      <c r="C488" s="45"/>
      <c r="D488" s="45"/>
      <c r="E488" s="45"/>
      <c r="F488" s="45"/>
      <c r="G488" s="45"/>
      <c r="H488" s="45"/>
      <c r="I488" s="45"/>
    </row>
    <row r="489" spans="2:9" x14ac:dyDescent="0.2">
      <c r="B489" s="45"/>
      <c r="C489" s="45"/>
      <c r="D489" s="45"/>
      <c r="E489" s="45"/>
      <c r="F489" s="45"/>
      <c r="G489" s="45"/>
      <c r="H489" s="45"/>
      <c r="I489" s="45"/>
    </row>
    <row r="490" spans="2:9" x14ac:dyDescent="0.2">
      <c r="B490" s="45"/>
      <c r="C490" s="45"/>
      <c r="D490" s="45"/>
      <c r="E490" s="45"/>
      <c r="F490" s="45"/>
      <c r="G490" s="45"/>
      <c r="H490" s="45"/>
      <c r="I490" s="45"/>
    </row>
    <row r="491" spans="2:9" x14ac:dyDescent="0.2">
      <c r="B491" s="45"/>
      <c r="C491" s="45"/>
      <c r="D491" s="45"/>
      <c r="E491" s="45"/>
      <c r="F491" s="45"/>
      <c r="G491" s="45"/>
      <c r="H491" s="45"/>
      <c r="I491" s="45"/>
    </row>
    <row r="492" spans="2:9" x14ac:dyDescent="0.2">
      <c r="B492" s="45"/>
      <c r="C492" s="45"/>
      <c r="D492" s="45"/>
      <c r="E492" s="45"/>
      <c r="F492" s="45"/>
      <c r="G492" s="45"/>
      <c r="H492" s="45"/>
      <c r="I492" s="45"/>
    </row>
    <row r="493" spans="2:9" x14ac:dyDescent="0.2">
      <c r="B493" s="45"/>
      <c r="C493" s="45"/>
      <c r="D493" s="45"/>
      <c r="E493" s="45"/>
      <c r="F493" s="45"/>
      <c r="G493" s="45"/>
      <c r="H493" s="45"/>
      <c r="I493" s="45"/>
    </row>
    <row r="494" spans="2:9" x14ac:dyDescent="0.2">
      <c r="B494" s="45"/>
      <c r="C494" s="45"/>
      <c r="D494" s="45"/>
      <c r="E494" s="45"/>
      <c r="F494" s="45"/>
      <c r="G494" s="45"/>
      <c r="H494" s="45"/>
      <c r="I494" s="45"/>
    </row>
    <row r="495" spans="2:9" x14ac:dyDescent="0.2">
      <c r="B495" s="45"/>
      <c r="C495" s="45"/>
      <c r="D495" s="45"/>
      <c r="E495" s="45"/>
      <c r="F495" s="45"/>
      <c r="G495" s="45"/>
      <c r="H495" s="45"/>
      <c r="I495" s="45"/>
    </row>
    <row r="496" spans="2:9" x14ac:dyDescent="0.2">
      <c r="B496" s="45"/>
      <c r="C496" s="45"/>
      <c r="D496" s="45"/>
      <c r="E496" s="45"/>
      <c r="F496" s="45"/>
      <c r="G496" s="45"/>
      <c r="H496" s="45"/>
      <c r="I496" s="45"/>
    </row>
    <row r="497" spans="2:9" x14ac:dyDescent="0.2">
      <c r="B497" s="45"/>
      <c r="C497" s="45"/>
      <c r="D497" s="45"/>
      <c r="E497" s="45"/>
      <c r="F497" s="45"/>
      <c r="G497" s="45"/>
      <c r="H497" s="45"/>
      <c r="I497" s="45"/>
    </row>
    <row r="498" spans="2:9" x14ac:dyDescent="0.2">
      <c r="B498" s="45"/>
      <c r="C498" s="45"/>
      <c r="D498" s="45"/>
      <c r="E498" s="45"/>
      <c r="F498" s="45"/>
      <c r="G498" s="45"/>
      <c r="H498" s="45"/>
      <c r="I498" s="45"/>
    </row>
    <row r="499" spans="2:9" x14ac:dyDescent="0.2">
      <c r="B499" s="45"/>
      <c r="C499" s="45"/>
      <c r="D499" s="45"/>
      <c r="E499" s="45"/>
      <c r="F499" s="45"/>
      <c r="G499" s="45"/>
      <c r="H499" s="45"/>
      <c r="I499" s="45"/>
    </row>
    <row r="500" spans="2:9" x14ac:dyDescent="0.2">
      <c r="B500" s="45"/>
      <c r="C500" s="45"/>
      <c r="D500" s="45"/>
      <c r="E500" s="45"/>
      <c r="F500" s="45"/>
      <c r="G500" s="45"/>
      <c r="H500" s="45"/>
      <c r="I500" s="45"/>
    </row>
    <row r="501" spans="2:9" x14ac:dyDescent="0.2">
      <c r="B501" s="45"/>
      <c r="C501" s="45"/>
      <c r="D501" s="45"/>
      <c r="E501" s="45"/>
      <c r="F501" s="45"/>
      <c r="G501" s="45"/>
      <c r="H501" s="45"/>
      <c r="I501" s="45"/>
    </row>
    <row r="502" spans="2:9" x14ac:dyDescent="0.2">
      <c r="B502" s="45"/>
      <c r="C502" s="45"/>
      <c r="D502" s="45"/>
      <c r="E502" s="45"/>
      <c r="F502" s="45"/>
      <c r="G502" s="45"/>
      <c r="H502" s="45"/>
      <c r="I502" s="45"/>
    </row>
    <row r="503" spans="2:9" x14ac:dyDescent="0.2">
      <c r="B503" s="45"/>
      <c r="C503" s="45"/>
      <c r="D503" s="45"/>
      <c r="E503" s="45"/>
      <c r="F503" s="45"/>
      <c r="G503" s="45"/>
      <c r="H503" s="45"/>
      <c r="I503" s="45"/>
    </row>
    <row r="504" spans="2:9" x14ac:dyDescent="0.2">
      <c r="B504" s="45"/>
      <c r="C504" s="45"/>
      <c r="D504" s="45"/>
      <c r="E504" s="45"/>
      <c r="F504" s="45"/>
      <c r="G504" s="45"/>
      <c r="H504" s="45"/>
      <c r="I504" s="45"/>
    </row>
    <row r="505" spans="2:9" x14ac:dyDescent="0.2">
      <c r="B505" s="45"/>
      <c r="C505" s="45"/>
      <c r="D505" s="45"/>
      <c r="E505" s="45"/>
      <c r="F505" s="45"/>
      <c r="G505" s="45"/>
      <c r="H505" s="45"/>
      <c r="I505" s="45"/>
    </row>
    <row r="506" spans="2:9" x14ac:dyDescent="0.2">
      <c r="B506" s="45"/>
      <c r="C506" s="45"/>
      <c r="D506" s="45"/>
      <c r="E506" s="45"/>
      <c r="F506" s="45"/>
      <c r="G506" s="45"/>
      <c r="H506" s="45"/>
      <c r="I506" s="45"/>
    </row>
    <row r="507" spans="2:9" x14ac:dyDescent="0.2">
      <c r="B507" s="45"/>
      <c r="C507" s="45"/>
      <c r="D507" s="45"/>
      <c r="E507" s="45"/>
      <c r="F507" s="45"/>
      <c r="G507" s="45"/>
      <c r="H507" s="45"/>
      <c r="I507" s="45"/>
    </row>
    <row r="508" spans="2:9" x14ac:dyDescent="0.2">
      <c r="B508" s="45"/>
      <c r="C508" s="45"/>
      <c r="D508" s="45"/>
      <c r="E508" s="45"/>
      <c r="F508" s="45"/>
      <c r="G508" s="45"/>
      <c r="H508" s="45"/>
      <c r="I508" s="45"/>
    </row>
    <row r="509" spans="2:9" x14ac:dyDescent="0.2">
      <c r="B509" s="45"/>
      <c r="C509" s="45"/>
      <c r="D509" s="45"/>
      <c r="E509" s="45"/>
      <c r="F509" s="45"/>
      <c r="G509" s="45"/>
      <c r="H509" s="45"/>
      <c r="I509" s="45"/>
    </row>
    <row r="510" spans="2:9" x14ac:dyDescent="0.2">
      <c r="B510" s="45"/>
      <c r="C510" s="45"/>
      <c r="D510" s="45"/>
      <c r="E510" s="45"/>
      <c r="F510" s="45"/>
      <c r="G510" s="45"/>
      <c r="H510" s="45"/>
      <c r="I510" s="45"/>
    </row>
    <row r="511" spans="2:9" x14ac:dyDescent="0.2">
      <c r="B511" s="45"/>
      <c r="C511" s="45"/>
      <c r="D511" s="45"/>
      <c r="E511" s="45"/>
      <c r="F511" s="45"/>
      <c r="G511" s="45"/>
      <c r="H511" s="45"/>
      <c r="I511" s="45"/>
    </row>
    <row r="512" spans="2:9" x14ac:dyDescent="0.2">
      <c r="B512" s="45"/>
      <c r="C512" s="45"/>
      <c r="D512" s="45"/>
      <c r="E512" s="45"/>
      <c r="F512" s="45"/>
      <c r="G512" s="45"/>
      <c r="H512" s="45"/>
      <c r="I512" s="45"/>
    </row>
    <row r="513" spans="2:9" x14ac:dyDescent="0.2">
      <c r="B513" s="45"/>
      <c r="C513" s="45"/>
      <c r="D513" s="45"/>
      <c r="E513" s="45"/>
      <c r="F513" s="45"/>
      <c r="G513" s="45"/>
      <c r="H513" s="45"/>
      <c r="I513" s="45"/>
    </row>
    <row r="514" spans="2:9" x14ac:dyDescent="0.2">
      <c r="B514" s="45"/>
      <c r="C514" s="45"/>
      <c r="D514" s="45"/>
      <c r="E514" s="45"/>
      <c r="F514" s="45"/>
      <c r="G514" s="45"/>
      <c r="H514" s="45"/>
      <c r="I514" s="45"/>
    </row>
    <row r="515" spans="2:9" x14ac:dyDescent="0.2">
      <c r="B515" s="45"/>
      <c r="C515" s="45"/>
      <c r="D515" s="45"/>
      <c r="E515" s="45"/>
      <c r="F515" s="45"/>
      <c r="G515" s="45"/>
      <c r="H515" s="45"/>
      <c r="I515" s="45"/>
    </row>
    <row r="516" spans="2:9" x14ac:dyDescent="0.2">
      <c r="B516" s="45"/>
      <c r="C516" s="45"/>
      <c r="D516" s="45"/>
      <c r="E516" s="45"/>
      <c r="F516" s="45"/>
      <c r="G516" s="45"/>
      <c r="H516" s="45"/>
      <c r="I516" s="45"/>
    </row>
    <row r="517" spans="2:9" x14ac:dyDescent="0.2">
      <c r="B517" s="45"/>
      <c r="C517" s="45"/>
      <c r="D517" s="45"/>
      <c r="E517" s="45"/>
      <c r="F517" s="45"/>
      <c r="G517" s="45"/>
      <c r="H517" s="45"/>
      <c r="I517" s="45"/>
    </row>
    <row r="518" spans="2:9" x14ac:dyDescent="0.2">
      <c r="B518" s="45"/>
      <c r="C518" s="45"/>
      <c r="D518" s="45"/>
      <c r="E518" s="45"/>
      <c r="F518" s="45"/>
      <c r="G518" s="45"/>
      <c r="H518" s="45"/>
      <c r="I518" s="45"/>
    </row>
    <row r="519" spans="2:9" x14ac:dyDescent="0.2">
      <c r="B519" s="45"/>
      <c r="C519" s="45"/>
      <c r="D519" s="45"/>
      <c r="E519" s="45"/>
      <c r="F519" s="45"/>
      <c r="G519" s="45"/>
      <c r="H519" s="45"/>
      <c r="I519" s="45"/>
    </row>
    <row r="520" spans="2:9" x14ac:dyDescent="0.2">
      <c r="B520" s="45"/>
      <c r="C520" s="45"/>
      <c r="D520" s="45"/>
      <c r="E520" s="45"/>
      <c r="F520" s="45"/>
      <c r="G520" s="45"/>
      <c r="H520" s="45"/>
      <c r="I520" s="45"/>
    </row>
    <row r="521" spans="2:9" x14ac:dyDescent="0.2">
      <c r="B521" s="45"/>
      <c r="C521" s="45"/>
      <c r="D521" s="45"/>
      <c r="E521" s="45"/>
      <c r="F521" s="45"/>
      <c r="G521" s="45"/>
      <c r="H521" s="45"/>
      <c r="I521" s="45"/>
    </row>
    <row r="522" spans="2:9" x14ac:dyDescent="0.2">
      <c r="B522" s="45"/>
      <c r="C522" s="45"/>
      <c r="D522" s="45"/>
      <c r="E522" s="45"/>
      <c r="F522" s="45"/>
      <c r="G522" s="45"/>
      <c r="H522" s="45"/>
      <c r="I522" s="45"/>
    </row>
    <row r="523" spans="2:9" x14ac:dyDescent="0.2">
      <c r="B523" s="45"/>
      <c r="C523" s="45"/>
      <c r="D523" s="45"/>
      <c r="E523" s="45"/>
      <c r="F523" s="45"/>
      <c r="G523" s="45"/>
      <c r="H523" s="45"/>
      <c r="I523" s="45"/>
    </row>
    <row r="524" spans="2:9" x14ac:dyDescent="0.2">
      <c r="B524" s="45"/>
      <c r="C524" s="45"/>
      <c r="D524" s="45"/>
      <c r="E524" s="45"/>
      <c r="F524" s="45"/>
      <c r="G524" s="45"/>
      <c r="H524" s="45"/>
      <c r="I524" s="45"/>
    </row>
    <row r="525" spans="2:9" x14ac:dyDescent="0.2">
      <c r="B525" s="45"/>
      <c r="C525" s="45"/>
      <c r="D525" s="45"/>
      <c r="E525" s="45"/>
      <c r="F525" s="45"/>
      <c r="G525" s="45"/>
      <c r="H525" s="45"/>
      <c r="I525" s="45"/>
    </row>
    <row r="526" spans="2:9" x14ac:dyDescent="0.2">
      <c r="B526" s="45"/>
      <c r="C526" s="45"/>
      <c r="D526" s="45"/>
      <c r="E526" s="45"/>
      <c r="F526" s="45"/>
      <c r="G526" s="45"/>
      <c r="H526" s="45"/>
      <c r="I526" s="45"/>
    </row>
    <row r="527" spans="2:9" x14ac:dyDescent="0.2">
      <c r="B527" s="45"/>
      <c r="C527" s="45"/>
      <c r="D527" s="45"/>
      <c r="E527" s="45"/>
      <c r="F527" s="45"/>
      <c r="G527" s="45"/>
      <c r="H527" s="45"/>
      <c r="I527" s="45"/>
    </row>
    <row r="528" spans="2:9" x14ac:dyDescent="0.2">
      <c r="B528" s="45"/>
      <c r="C528" s="45"/>
      <c r="D528" s="45"/>
      <c r="E528" s="45"/>
      <c r="F528" s="45"/>
      <c r="G528" s="45"/>
      <c r="H528" s="45"/>
      <c r="I528" s="45"/>
    </row>
    <row r="529" spans="2:9" x14ac:dyDescent="0.2">
      <c r="B529" s="45"/>
      <c r="C529" s="45"/>
      <c r="D529" s="45"/>
      <c r="E529" s="45"/>
      <c r="F529" s="45"/>
      <c r="G529" s="45"/>
      <c r="H529" s="45"/>
      <c r="I529" s="45"/>
    </row>
    <row r="530" spans="2:9" x14ac:dyDescent="0.2">
      <c r="B530" s="45"/>
      <c r="C530" s="45"/>
      <c r="D530" s="45"/>
      <c r="E530" s="45"/>
      <c r="F530" s="45"/>
      <c r="G530" s="45"/>
      <c r="H530" s="45"/>
      <c r="I530" s="45"/>
    </row>
    <row r="531" spans="2:9" x14ac:dyDescent="0.2">
      <c r="B531" s="45"/>
      <c r="C531" s="45"/>
      <c r="D531" s="45"/>
      <c r="E531" s="45"/>
      <c r="F531" s="45"/>
      <c r="G531" s="45"/>
      <c r="H531" s="45"/>
      <c r="I531" s="45"/>
    </row>
    <row r="532" spans="2:9" x14ac:dyDescent="0.2">
      <c r="B532" s="45"/>
      <c r="C532" s="45"/>
      <c r="D532" s="45"/>
      <c r="E532" s="45"/>
      <c r="F532" s="45"/>
      <c r="G532" s="45"/>
      <c r="H532" s="45"/>
      <c r="I532" s="45"/>
    </row>
    <row r="533" spans="2:9" x14ac:dyDescent="0.2">
      <c r="B533" s="45"/>
      <c r="C533" s="45"/>
      <c r="D533" s="45"/>
      <c r="E533" s="45"/>
      <c r="F533" s="45"/>
      <c r="G533" s="45"/>
      <c r="H533" s="45"/>
      <c r="I533" s="45"/>
    </row>
    <row r="534" spans="2:9" x14ac:dyDescent="0.2">
      <c r="B534" s="45"/>
      <c r="C534" s="45"/>
      <c r="D534" s="45"/>
      <c r="E534" s="45"/>
      <c r="F534" s="45"/>
      <c r="G534" s="45"/>
      <c r="H534" s="45"/>
      <c r="I534" s="45"/>
    </row>
    <row r="535" spans="2:9" x14ac:dyDescent="0.2">
      <c r="B535" s="45"/>
      <c r="C535" s="45"/>
      <c r="D535" s="45"/>
      <c r="E535" s="45"/>
      <c r="F535" s="45"/>
      <c r="G535" s="45"/>
      <c r="H535" s="45"/>
      <c r="I535" s="45"/>
    </row>
    <row r="536" spans="2:9" x14ac:dyDescent="0.2">
      <c r="B536" s="45"/>
      <c r="C536" s="45"/>
      <c r="D536" s="45"/>
      <c r="E536" s="45"/>
      <c r="F536" s="45"/>
      <c r="G536" s="45"/>
      <c r="H536" s="45"/>
      <c r="I536" s="45"/>
    </row>
    <row r="537" spans="2:9" x14ac:dyDescent="0.2">
      <c r="B537" s="45"/>
      <c r="C537" s="45"/>
      <c r="D537" s="45"/>
      <c r="E537" s="45"/>
      <c r="F537" s="45"/>
      <c r="G537" s="45"/>
      <c r="H537" s="45"/>
      <c r="I537" s="45"/>
    </row>
    <row r="538" spans="2:9" x14ac:dyDescent="0.2">
      <c r="B538" s="45"/>
      <c r="C538" s="45"/>
      <c r="D538" s="45"/>
      <c r="E538" s="45"/>
      <c r="F538" s="45"/>
      <c r="G538" s="45"/>
      <c r="H538" s="45"/>
      <c r="I538" s="45"/>
    </row>
    <row r="539" spans="2:9" x14ac:dyDescent="0.2">
      <c r="B539" s="45"/>
      <c r="C539" s="45"/>
      <c r="D539" s="45"/>
      <c r="E539" s="45"/>
      <c r="F539" s="45"/>
      <c r="G539" s="45"/>
      <c r="H539" s="45"/>
      <c r="I539" s="45"/>
    </row>
    <row r="540" spans="2:9" x14ac:dyDescent="0.2">
      <c r="B540" s="45"/>
      <c r="C540" s="45"/>
      <c r="D540" s="45"/>
      <c r="E540" s="45"/>
      <c r="F540" s="45"/>
      <c r="G540" s="45"/>
      <c r="H540" s="45"/>
      <c r="I540" s="45"/>
    </row>
    <row r="541" spans="2:9" x14ac:dyDescent="0.2">
      <c r="B541" s="45"/>
      <c r="C541" s="45"/>
      <c r="D541" s="45"/>
      <c r="E541" s="45"/>
      <c r="F541" s="45"/>
      <c r="G541" s="45"/>
      <c r="H541" s="45"/>
      <c r="I541" s="45"/>
    </row>
    <row r="542" spans="2:9" x14ac:dyDescent="0.2">
      <c r="B542" s="45"/>
      <c r="C542" s="45"/>
      <c r="D542" s="45"/>
      <c r="E542" s="45"/>
      <c r="F542" s="45"/>
      <c r="G542" s="45"/>
      <c r="H542" s="45"/>
      <c r="I542" s="45"/>
    </row>
    <row r="543" spans="2:9" x14ac:dyDescent="0.2">
      <c r="B543" s="45"/>
      <c r="C543" s="45"/>
      <c r="D543" s="45"/>
      <c r="E543" s="45"/>
      <c r="F543" s="45"/>
      <c r="G543" s="45"/>
      <c r="H543" s="45"/>
      <c r="I543" s="45"/>
    </row>
    <row r="544" spans="2:9" x14ac:dyDescent="0.2">
      <c r="B544" s="45"/>
      <c r="C544" s="45"/>
      <c r="D544" s="45"/>
      <c r="E544" s="45"/>
      <c r="F544" s="45"/>
      <c r="G544" s="45"/>
      <c r="H544" s="45"/>
      <c r="I544" s="45"/>
    </row>
    <row r="545" spans="2:9" x14ac:dyDescent="0.2">
      <c r="B545" s="45"/>
      <c r="C545" s="45"/>
      <c r="D545" s="45"/>
      <c r="E545" s="45"/>
      <c r="F545" s="45"/>
      <c r="G545" s="45"/>
      <c r="H545" s="45"/>
      <c r="I545" s="45"/>
    </row>
    <row r="546" spans="2:9" x14ac:dyDescent="0.2">
      <c r="B546" s="45"/>
      <c r="C546" s="45"/>
      <c r="D546" s="45"/>
      <c r="E546" s="45"/>
      <c r="F546" s="45"/>
      <c r="G546" s="45"/>
      <c r="H546" s="45"/>
      <c r="I546" s="45"/>
    </row>
    <row r="547" spans="2:9" x14ac:dyDescent="0.2">
      <c r="B547" s="45"/>
      <c r="C547" s="45"/>
      <c r="D547" s="45"/>
      <c r="E547" s="45"/>
      <c r="F547" s="45"/>
      <c r="G547" s="45"/>
      <c r="H547" s="45"/>
      <c r="I547" s="45"/>
    </row>
    <row r="548" spans="2:9" x14ac:dyDescent="0.2">
      <c r="B548" s="45"/>
      <c r="C548" s="45"/>
      <c r="D548" s="45"/>
      <c r="E548" s="45"/>
      <c r="F548" s="45"/>
      <c r="G548" s="45"/>
      <c r="H548" s="45"/>
      <c r="I548" s="45"/>
    </row>
    <row r="549" spans="2:9" x14ac:dyDescent="0.2">
      <c r="B549" s="45"/>
      <c r="C549" s="45"/>
      <c r="D549" s="45"/>
      <c r="E549" s="45"/>
      <c r="F549" s="45"/>
      <c r="G549" s="45"/>
      <c r="H549" s="45"/>
      <c r="I549" s="45"/>
    </row>
    <row r="550" spans="2:9" x14ac:dyDescent="0.2">
      <c r="B550" s="45"/>
      <c r="C550" s="45"/>
      <c r="D550" s="45"/>
      <c r="E550" s="45"/>
      <c r="F550" s="45"/>
      <c r="G550" s="45"/>
      <c r="H550" s="45"/>
      <c r="I550" s="45"/>
    </row>
    <row r="551" spans="2:9" x14ac:dyDescent="0.2">
      <c r="B551" s="45"/>
      <c r="C551" s="45"/>
      <c r="D551" s="45"/>
      <c r="E551" s="45"/>
      <c r="F551" s="45"/>
      <c r="G551" s="45"/>
      <c r="H551" s="45"/>
      <c r="I551" s="45"/>
    </row>
    <row r="552" spans="2:9" x14ac:dyDescent="0.2">
      <c r="B552" s="45"/>
      <c r="C552" s="45"/>
      <c r="D552" s="45"/>
      <c r="E552" s="45"/>
      <c r="F552" s="45"/>
      <c r="G552" s="45"/>
      <c r="H552" s="45"/>
      <c r="I552" s="45"/>
    </row>
    <row r="553" spans="2:9" x14ac:dyDescent="0.2">
      <c r="B553" s="45"/>
      <c r="C553" s="45"/>
      <c r="D553" s="45"/>
      <c r="E553" s="45"/>
      <c r="F553" s="45"/>
      <c r="G553" s="45"/>
      <c r="H553" s="45"/>
      <c r="I553" s="45"/>
    </row>
    <row r="554" spans="2:9" x14ac:dyDescent="0.2">
      <c r="B554" s="45"/>
      <c r="C554" s="45"/>
      <c r="D554" s="45"/>
      <c r="E554" s="45"/>
      <c r="F554" s="45"/>
      <c r="G554" s="45"/>
      <c r="H554" s="45"/>
      <c r="I554" s="45"/>
    </row>
    <row r="555" spans="2:9" x14ac:dyDescent="0.2">
      <c r="B555" s="45"/>
      <c r="C555" s="45"/>
      <c r="D555" s="45"/>
      <c r="E555" s="45"/>
      <c r="F555" s="45"/>
      <c r="G555" s="45"/>
      <c r="H555" s="45"/>
      <c r="I555" s="45"/>
    </row>
    <row r="556" spans="2:9" x14ac:dyDescent="0.2">
      <c r="B556" s="45"/>
      <c r="C556" s="45"/>
      <c r="D556" s="45"/>
      <c r="E556" s="45"/>
      <c r="F556" s="45"/>
      <c r="G556" s="45"/>
      <c r="H556" s="45"/>
      <c r="I556" s="45"/>
    </row>
    <row r="557" spans="2:9" x14ac:dyDescent="0.2">
      <c r="B557" s="45"/>
      <c r="C557" s="45"/>
      <c r="D557" s="45"/>
      <c r="E557" s="45"/>
      <c r="F557" s="45"/>
      <c r="G557" s="45"/>
      <c r="H557" s="45"/>
      <c r="I557" s="45"/>
    </row>
    <row r="558" spans="2:9" x14ac:dyDescent="0.2">
      <c r="B558" s="45"/>
      <c r="C558" s="45"/>
      <c r="D558" s="45"/>
      <c r="E558" s="45"/>
      <c r="F558" s="45"/>
      <c r="G558" s="45"/>
      <c r="H558" s="45"/>
      <c r="I558" s="45"/>
    </row>
    <row r="559" spans="2:9" x14ac:dyDescent="0.2">
      <c r="B559" s="45"/>
      <c r="C559" s="45"/>
      <c r="D559" s="45"/>
      <c r="E559" s="45"/>
      <c r="F559" s="45"/>
      <c r="G559" s="45"/>
      <c r="H559" s="45"/>
      <c r="I559" s="45"/>
    </row>
    <row r="560" spans="2:9" x14ac:dyDescent="0.2">
      <c r="B560" s="45"/>
      <c r="C560" s="45"/>
      <c r="D560" s="45"/>
      <c r="E560" s="45"/>
      <c r="F560" s="45"/>
      <c r="G560" s="45"/>
      <c r="H560" s="45"/>
      <c r="I560" s="45"/>
    </row>
    <row r="561" spans="2:9" x14ac:dyDescent="0.2">
      <c r="B561" s="45"/>
      <c r="C561" s="45"/>
      <c r="D561" s="45"/>
      <c r="E561" s="45"/>
      <c r="F561" s="45"/>
      <c r="G561" s="45"/>
      <c r="H561" s="45"/>
      <c r="I561" s="45"/>
    </row>
    <row r="562" spans="2:9" x14ac:dyDescent="0.2">
      <c r="B562" s="45"/>
      <c r="C562" s="45"/>
      <c r="D562" s="45"/>
      <c r="E562" s="45"/>
      <c r="F562" s="45"/>
      <c r="G562" s="45"/>
      <c r="H562" s="45"/>
      <c r="I562" s="45"/>
    </row>
    <row r="563" spans="2:9" x14ac:dyDescent="0.2">
      <c r="B563" s="45"/>
      <c r="C563" s="45"/>
      <c r="D563" s="45"/>
      <c r="E563" s="45"/>
      <c r="F563" s="45"/>
      <c r="G563" s="45"/>
      <c r="H563" s="45"/>
      <c r="I563" s="45"/>
    </row>
    <row r="564" spans="2:9" x14ac:dyDescent="0.2">
      <c r="B564" s="45"/>
      <c r="C564" s="45"/>
      <c r="D564" s="45"/>
      <c r="E564" s="45"/>
      <c r="F564" s="45"/>
      <c r="G564" s="45"/>
      <c r="H564" s="45"/>
      <c r="I564" s="45"/>
    </row>
    <row r="565" spans="2:9" x14ac:dyDescent="0.2">
      <c r="B565" s="45"/>
      <c r="C565" s="45"/>
      <c r="D565" s="45"/>
      <c r="E565" s="45"/>
      <c r="F565" s="45"/>
      <c r="G565" s="45"/>
      <c r="H565" s="45"/>
      <c r="I565" s="45"/>
    </row>
    <row r="566" spans="2:9" x14ac:dyDescent="0.2">
      <c r="B566" s="45"/>
      <c r="C566" s="45"/>
      <c r="D566" s="45"/>
      <c r="E566" s="45"/>
      <c r="F566" s="45"/>
      <c r="G566" s="45"/>
      <c r="H566" s="45"/>
      <c r="I566" s="45"/>
    </row>
    <row r="567" spans="2:9" x14ac:dyDescent="0.2">
      <c r="B567" s="45"/>
      <c r="C567" s="45"/>
      <c r="D567" s="45"/>
      <c r="E567" s="45"/>
      <c r="F567" s="45"/>
      <c r="G567" s="45"/>
      <c r="H567" s="45"/>
      <c r="I567" s="45"/>
    </row>
    <row r="568" spans="2:9" x14ac:dyDescent="0.2">
      <c r="B568" s="45"/>
      <c r="C568" s="45"/>
      <c r="D568" s="45"/>
      <c r="E568" s="45"/>
      <c r="F568" s="45"/>
      <c r="G568" s="45"/>
      <c r="H568" s="45"/>
      <c r="I568" s="45"/>
    </row>
    <row r="569" spans="2:9" x14ac:dyDescent="0.2">
      <c r="B569" s="45"/>
      <c r="C569" s="45"/>
      <c r="D569" s="45"/>
      <c r="E569" s="45"/>
      <c r="F569" s="45"/>
      <c r="G569" s="45"/>
      <c r="H569" s="45"/>
      <c r="I569" s="45"/>
    </row>
    <row r="570" spans="2:9" x14ac:dyDescent="0.2">
      <c r="B570" s="45"/>
      <c r="C570" s="45"/>
      <c r="D570" s="45"/>
      <c r="E570" s="45"/>
      <c r="F570" s="45"/>
      <c r="G570" s="45"/>
      <c r="H570" s="45"/>
      <c r="I570" s="45"/>
    </row>
    <row r="571" spans="2:9" x14ac:dyDescent="0.2">
      <c r="B571" s="45"/>
      <c r="C571" s="45"/>
      <c r="D571" s="45"/>
      <c r="E571" s="45"/>
      <c r="F571" s="45"/>
      <c r="G571" s="45"/>
      <c r="H571" s="45"/>
      <c r="I571" s="45"/>
    </row>
    <row r="572" spans="2:9" x14ac:dyDescent="0.2">
      <c r="B572" s="45"/>
      <c r="C572" s="45"/>
      <c r="D572" s="45"/>
      <c r="E572" s="45"/>
      <c r="F572" s="45"/>
      <c r="G572" s="45"/>
      <c r="H572" s="45"/>
      <c r="I572" s="45"/>
    </row>
    <row r="573" spans="2:9" x14ac:dyDescent="0.2">
      <c r="B573" s="45"/>
      <c r="C573" s="45"/>
      <c r="D573" s="45"/>
      <c r="E573" s="45"/>
      <c r="F573" s="45"/>
      <c r="G573" s="45"/>
      <c r="H573" s="45"/>
      <c r="I573" s="45"/>
    </row>
    <row r="574" spans="2:9" x14ac:dyDescent="0.2">
      <c r="B574" s="45"/>
      <c r="C574" s="45"/>
      <c r="D574" s="45"/>
      <c r="E574" s="45"/>
      <c r="F574" s="45"/>
      <c r="G574" s="45"/>
      <c r="H574" s="45"/>
      <c r="I574" s="45"/>
    </row>
    <row r="575" spans="2:9" x14ac:dyDescent="0.2">
      <c r="B575" s="45"/>
      <c r="C575" s="45"/>
      <c r="D575" s="45"/>
      <c r="E575" s="45"/>
      <c r="F575" s="45"/>
      <c r="G575" s="45"/>
      <c r="H575" s="45"/>
      <c r="I575" s="45"/>
    </row>
    <row r="576" spans="2:9" x14ac:dyDescent="0.2">
      <c r="B576" s="45"/>
      <c r="C576" s="45"/>
      <c r="D576" s="45"/>
      <c r="E576" s="45"/>
      <c r="F576" s="45"/>
      <c r="G576" s="45"/>
      <c r="H576" s="45"/>
      <c r="I576" s="45"/>
    </row>
    <row r="577" spans="2:9" x14ac:dyDescent="0.2">
      <c r="B577" s="45"/>
      <c r="C577" s="45"/>
      <c r="D577" s="45"/>
      <c r="E577" s="45"/>
      <c r="F577" s="45"/>
      <c r="G577" s="45"/>
      <c r="H577" s="45"/>
      <c r="I577" s="45"/>
    </row>
    <row r="578" spans="2:9" x14ac:dyDescent="0.2">
      <c r="B578" s="45"/>
      <c r="C578" s="45"/>
      <c r="D578" s="45"/>
      <c r="E578" s="45"/>
      <c r="F578" s="45"/>
      <c r="G578" s="45"/>
      <c r="H578" s="45"/>
      <c r="I578" s="45"/>
    </row>
    <row r="579" spans="2:9" x14ac:dyDescent="0.2">
      <c r="B579" s="45"/>
      <c r="C579" s="45"/>
      <c r="D579" s="45"/>
      <c r="E579" s="45"/>
      <c r="F579" s="45"/>
      <c r="G579" s="45"/>
      <c r="H579" s="45"/>
      <c r="I579" s="45"/>
    </row>
    <row r="580" spans="2:9" x14ac:dyDescent="0.2">
      <c r="B580" s="45"/>
      <c r="C580" s="45"/>
      <c r="D580" s="45"/>
      <c r="E580" s="45"/>
      <c r="F580" s="45"/>
      <c r="G580" s="45"/>
      <c r="H580" s="45"/>
      <c r="I580" s="45"/>
    </row>
    <row r="581" spans="2:9" x14ac:dyDescent="0.2">
      <c r="B581" s="45"/>
      <c r="C581" s="45"/>
      <c r="D581" s="45"/>
      <c r="E581" s="45"/>
      <c r="F581" s="45"/>
      <c r="G581" s="45"/>
      <c r="H581" s="45"/>
      <c r="I581" s="45"/>
    </row>
    <row r="582" spans="2:9" x14ac:dyDescent="0.2">
      <c r="B582" s="45"/>
      <c r="C582" s="45"/>
      <c r="D582" s="45"/>
      <c r="E582" s="45"/>
      <c r="F582" s="45"/>
      <c r="G582" s="45"/>
      <c r="H582" s="45"/>
      <c r="I582" s="45"/>
    </row>
    <row r="583" spans="2:9" x14ac:dyDescent="0.2">
      <c r="B583" s="45"/>
      <c r="C583" s="45"/>
      <c r="D583" s="45"/>
      <c r="E583" s="45"/>
      <c r="F583" s="45"/>
      <c r="G583" s="45"/>
      <c r="H583" s="45"/>
      <c r="I583" s="45"/>
    </row>
    <row r="584" spans="2:9" x14ac:dyDescent="0.2">
      <c r="B584" s="45"/>
      <c r="C584" s="45"/>
      <c r="D584" s="45"/>
      <c r="E584" s="45"/>
      <c r="F584" s="45"/>
      <c r="G584" s="45"/>
      <c r="H584" s="45"/>
      <c r="I584" s="45"/>
    </row>
    <row r="585" spans="2:9" x14ac:dyDescent="0.2">
      <c r="B585" s="45"/>
      <c r="C585" s="45"/>
      <c r="D585" s="45"/>
      <c r="E585" s="45"/>
      <c r="F585" s="45"/>
      <c r="G585" s="45"/>
      <c r="H585" s="45"/>
      <c r="I585" s="45"/>
    </row>
    <row r="586" spans="2:9" x14ac:dyDescent="0.2">
      <c r="B586" s="45"/>
      <c r="C586" s="45"/>
      <c r="D586" s="45"/>
      <c r="E586" s="45"/>
      <c r="F586" s="45"/>
      <c r="G586" s="45"/>
      <c r="H586" s="45"/>
      <c r="I586" s="45"/>
    </row>
    <row r="587" spans="2:9" x14ac:dyDescent="0.2">
      <c r="B587" s="45"/>
      <c r="C587" s="45"/>
      <c r="D587" s="45"/>
      <c r="E587" s="45"/>
      <c r="F587" s="45"/>
      <c r="G587" s="45"/>
      <c r="H587" s="45"/>
      <c r="I587" s="45"/>
    </row>
    <row r="588" spans="2:9" x14ac:dyDescent="0.2">
      <c r="B588" s="45"/>
      <c r="C588" s="45"/>
      <c r="D588" s="45"/>
      <c r="E588" s="45"/>
      <c r="F588" s="45"/>
      <c r="G588" s="45"/>
      <c r="H588" s="45"/>
      <c r="I588" s="45"/>
    </row>
    <row r="589" spans="2:9" x14ac:dyDescent="0.2">
      <c r="B589" s="45"/>
      <c r="C589" s="45"/>
      <c r="D589" s="45"/>
      <c r="E589" s="45"/>
      <c r="F589" s="45"/>
      <c r="G589" s="45"/>
      <c r="H589" s="45"/>
      <c r="I589" s="45"/>
    </row>
    <row r="590" spans="2:9" x14ac:dyDescent="0.2">
      <c r="B590" s="45"/>
      <c r="C590" s="45"/>
      <c r="D590" s="45"/>
      <c r="E590" s="45"/>
      <c r="F590" s="45"/>
      <c r="G590" s="45"/>
      <c r="H590" s="45"/>
      <c r="I590" s="45"/>
    </row>
    <row r="591" spans="2:9" x14ac:dyDescent="0.2">
      <c r="B591" s="45"/>
      <c r="C591" s="45"/>
      <c r="D591" s="45"/>
      <c r="E591" s="45"/>
      <c r="F591" s="45"/>
      <c r="G591" s="45"/>
      <c r="H591" s="45"/>
      <c r="I591" s="45"/>
    </row>
    <row r="592" spans="2:9" x14ac:dyDescent="0.2">
      <c r="B592" s="45"/>
      <c r="C592" s="45"/>
      <c r="D592" s="45"/>
      <c r="E592" s="45"/>
      <c r="F592" s="45"/>
      <c r="G592" s="45"/>
      <c r="H592" s="45"/>
      <c r="I592" s="45"/>
    </row>
    <row r="593" spans="2:9" x14ac:dyDescent="0.2">
      <c r="B593" s="45"/>
      <c r="C593" s="45"/>
      <c r="D593" s="45"/>
      <c r="E593" s="45"/>
      <c r="F593" s="45"/>
      <c r="G593" s="45"/>
      <c r="H593" s="45"/>
      <c r="I593" s="45"/>
    </row>
    <row r="594" spans="2:9" x14ac:dyDescent="0.2">
      <c r="B594" s="45"/>
      <c r="C594" s="45"/>
      <c r="D594" s="45"/>
      <c r="E594" s="45"/>
      <c r="F594" s="45"/>
      <c r="G594" s="45"/>
      <c r="H594" s="45"/>
      <c r="I594" s="45"/>
    </row>
    <row r="595" spans="2:9" x14ac:dyDescent="0.2">
      <c r="B595" s="45"/>
      <c r="C595" s="45"/>
      <c r="D595" s="45"/>
      <c r="E595" s="45"/>
      <c r="F595" s="45"/>
      <c r="G595" s="45"/>
      <c r="H595" s="45"/>
      <c r="I595" s="45"/>
    </row>
    <row r="596" spans="2:9" x14ac:dyDescent="0.2">
      <c r="B596" s="45"/>
      <c r="C596" s="45"/>
      <c r="D596" s="45"/>
      <c r="E596" s="45"/>
      <c r="F596" s="45"/>
      <c r="G596" s="45"/>
      <c r="H596" s="45"/>
      <c r="I596" s="45"/>
    </row>
    <row r="597" spans="2:9" x14ac:dyDescent="0.2">
      <c r="B597" s="45"/>
      <c r="C597" s="45"/>
      <c r="D597" s="45"/>
      <c r="E597" s="45"/>
      <c r="F597" s="45"/>
      <c r="G597" s="45"/>
      <c r="H597" s="45"/>
      <c r="I597" s="45"/>
    </row>
    <row r="598" spans="2:9" x14ac:dyDescent="0.2">
      <c r="B598" s="45"/>
      <c r="C598" s="45"/>
      <c r="D598" s="45"/>
      <c r="E598" s="45"/>
      <c r="F598" s="45"/>
      <c r="G598" s="45"/>
      <c r="H598" s="45"/>
      <c r="I598" s="45"/>
    </row>
    <row r="599" spans="2:9" x14ac:dyDescent="0.2">
      <c r="B599" s="45"/>
      <c r="C599" s="45"/>
      <c r="D599" s="45"/>
      <c r="E599" s="45"/>
      <c r="F599" s="45"/>
      <c r="G599" s="45"/>
      <c r="H599" s="45"/>
      <c r="I599" s="45"/>
    </row>
    <row r="600" spans="2:9" x14ac:dyDescent="0.2">
      <c r="B600" s="45"/>
      <c r="C600" s="45"/>
      <c r="D600" s="45"/>
      <c r="E600" s="45"/>
      <c r="F600" s="45"/>
      <c r="G600" s="45"/>
      <c r="H600" s="45"/>
      <c r="I600" s="45"/>
    </row>
    <row r="601" spans="2:9" x14ac:dyDescent="0.2">
      <c r="B601" s="45"/>
      <c r="C601" s="45"/>
      <c r="D601" s="45"/>
      <c r="E601" s="45"/>
      <c r="F601" s="45"/>
      <c r="G601" s="45"/>
      <c r="H601" s="45"/>
      <c r="I601" s="45"/>
    </row>
    <row r="602" spans="2:9" x14ac:dyDescent="0.2">
      <c r="B602" s="45"/>
      <c r="C602" s="45"/>
      <c r="D602" s="45"/>
      <c r="E602" s="45"/>
      <c r="F602" s="45"/>
      <c r="G602" s="45"/>
      <c r="H602" s="45"/>
      <c r="I602" s="45"/>
    </row>
    <row r="603" spans="2:9" x14ac:dyDescent="0.2">
      <c r="B603" s="45"/>
      <c r="C603" s="45"/>
      <c r="D603" s="45"/>
      <c r="E603" s="45"/>
      <c r="F603" s="45"/>
      <c r="G603" s="45"/>
      <c r="H603" s="45"/>
      <c r="I603" s="45"/>
    </row>
    <row r="604" spans="2:9" x14ac:dyDescent="0.2">
      <c r="B604" s="45"/>
      <c r="C604" s="45"/>
      <c r="D604" s="45"/>
      <c r="E604" s="45"/>
      <c r="F604" s="45"/>
      <c r="G604" s="45"/>
      <c r="H604" s="45"/>
      <c r="I604" s="45"/>
    </row>
    <row r="605" spans="2:9" x14ac:dyDescent="0.2">
      <c r="B605" s="45"/>
      <c r="C605" s="45"/>
      <c r="D605" s="45"/>
      <c r="E605" s="45"/>
      <c r="F605" s="45"/>
      <c r="G605" s="45"/>
      <c r="H605" s="45"/>
      <c r="I605" s="45"/>
    </row>
    <row r="606" spans="2:9" x14ac:dyDescent="0.2">
      <c r="B606" s="45"/>
      <c r="C606" s="45"/>
      <c r="D606" s="45"/>
      <c r="E606" s="45"/>
      <c r="F606" s="45"/>
      <c r="G606" s="45"/>
      <c r="H606" s="45"/>
      <c r="I606" s="45"/>
    </row>
    <row r="607" spans="2:9" x14ac:dyDescent="0.2">
      <c r="B607" s="45"/>
      <c r="C607" s="45"/>
      <c r="D607" s="45"/>
      <c r="E607" s="45"/>
      <c r="F607" s="45"/>
      <c r="G607" s="45"/>
      <c r="H607" s="45"/>
      <c r="I607" s="45"/>
    </row>
    <row r="608" spans="2:9" x14ac:dyDescent="0.2">
      <c r="B608" s="45"/>
      <c r="C608" s="45"/>
      <c r="D608" s="45"/>
      <c r="E608" s="45"/>
      <c r="F608" s="45"/>
      <c r="G608" s="45"/>
      <c r="H608" s="45"/>
      <c r="I608" s="45"/>
    </row>
    <row r="609" spans="2:9" x14ac:dyDescent="0.2">
      <c r="B609" s="45"/>
      <c r="C609" s="45"/>
      <c r="D609" s="45"/>
      <c r="E609" s="45"/>
      <c r="F609" s="45"/>
      <c r="G609" s="45"/>
      <c r="H609" s="45"/>
      <c r="I609" s="45"/>
    </row>
    <row r="610" spans="2:9" x14ac:dyDescent="0.2">
      <c r="B610" s="45"/>
      <c r="C610" s="45"/>
      <c r="D610" s="45"/>
      <c r="E610" s="45"/>
      <c r="F610" s="45"/>
      <c r="G610" s="45"/>
      <c r="H610" s="45"/>
      <c r="I610" s="45"/>
    </row>
    <row r="611" spans="2:9" x14ac:dyDescent="0.2">
      <c r="B611" s="45"/>
      <c r="C611" s="45"/>
      <c r="D611" s="45"/>
      <c r="E611" s="45"/>
      <c r="F611" s="45"/>
      <c r="G611" s="45"/>
      <c r="H611" s="45"/>
      <c r="I611" s="45"/>
    </row>
    <row r="612" spans="2:9" x14ac:dyDescent="0.2">
      <c r="B612" s="45"/>
      <c r="C612" s="45"/>
      <c r="D612" s="45"/>
      <c r="E612" s="45"/>
      <c r="F612" s="45"/>
      <c r="G612" s="45"/>
      <c r="H612" s="45"/>
      <c r="I612" s="45"/>
    </row>
    <row r="613" spans="2:9" x14ac:dyDescent="0.2">
      <c r="B613" s="45"/>
      <c r="C613" s="45"/>
      <c r="D613" s="45"/>
      <c r="E613" s="45"/>
      <c r="F613" s="45"/>
      <c r="G613" s="45"/>
      <c r="H613" s="45"/>
      <c r="I613" s="45"/>
    </row>
    <row r="614" spans="2:9" x14ac:dyDescent="0.2">
      <c r="B614" s="45"/>
      <c r="C614" s="45"/>
      <c r="D614" s="45"/>
      <c r="E614" s="45"/>
      <c r="F614" s="45"/>
      <c r="G614" s="45"/>
      <c r="H614" s="45"/>
      <c r="I614" s="45"/>
    </row>
    <row r="615" spans="2:9" x14ac:dyDescent="0.2">
      <c r="B615" s="45"/>
      <c r="C615" s="45"/>
      <c r="D615" s="45"/>
      <c r="E615" s="45"/>
      <c r="F615" s="45"/>
      <c r="G615" s="45"/>
      <c r="H615" s="45"/>
      <c r="I615" s="45"/>
    </row>
    <row r="616" spans="2:9" x14ac:dyDescent="0.2">
      <c r="B616" s="45"/>
      <c r="C616" s="45"/>
      <c r="D616" s="45"/>
      <c r="E616" s="45"/>
      <c r="F616" s="45"/>
      <c r="G616" s="45"/>
      <c r="H616" s="45"/>
      <c r="I616" s="45"/>
    </row>
    <row r="617" spans="2:9" x14ac:dyDescent="0.2">
      <c r="B617" s="45"/>
      <c r="C617" s="45"/>
      <c r="D617" s="45"/>
      <c r="E617" s="45"/>
      <c r="F617" s="45"/>
      <c r="G617" s="45"/>
      <c r="H617" s="45"/>
      <c r="I617" s="45"/>
    </row>
    <row r="618" spans="2:9" x14ac:dyDescent="0.2">
      <c r="B618" s="45"/>
      <c r="C618" s="45"/>
      <c r="D618" s="45"/>
      <c r="E618" s="45"/>
      <c r="F618" s="45"/>
      <c r="G618" s="45"/>
      <c r="H618" s="45"/>
      <c r="I618" s="45"/>
    </row>
    <row r="619" spans="2:9" x14ac:dyDescent="0.2">
      <c r="B619" s="45"/>
      <c r="C619" s="45"/>
      <c r="D619" s="45"/>
      <c r="E619" s="45"/>
      <c r="F619" s="45"/>
      <c r="G619" s="45"/>
      <c r="H619" s="45"/>
      <c r="I619" s="45"/>
    </row>
    <row r="620" spans="2:9" x14ac:dyDescent="0.2">
      <c r="B620" s="45"/>
      <c r="C620" s="45"/>
      <c r="D620" s="45"/>
      <c r="E620" s="45"/>
      <c r="F620" s="45"/>
      <c r="G620" s="45"/>
      <c r="H620" s="45"/>
      <c r="I620" s="45"/>
    </row>
    <row r="621" spans="2:9" x14ac:dyDescent="0.2">
      <c r="B621" s="45"/>
      <c r="C621" s="45"/>
      <c r="D621" s="45"/>
      <c r="E621" s="45"/>
      <c r="F621" s="45"/>
      <c r="G621" s="45"/>
      <c r="H621" s="45"/>
      <c r="I621" s="45"/>
    </row>
    <row r="622" spans="2:9" x14ac:dyDescent="0.2">
      <c r="B622" s="45"/>
      <c r="C622" s="45"/>
      <c r="D622" s="45"/>
      <c r="E622" s="45"/>
      <c r="F622" s="45"/>
      <c r="G622" s="45"/>
      <c r="H622" s="45"/>
      <c r="I622" s="45"/>
    </row>
    <row r="623" spans="2:9" x14ac:dyDescent="0.2">
      <c r="B623" s="45"/>
      <c r="C623" s="45"/>
      <c r="D623" s="45"/>
      <c r="E623" s="45"/>
      <c r="F623" s="45"/>
      <c r="G623" s="45"/>
      <c r="H623" s="45"/>
      <c r="I623" s="45"/>
    </row>
    <row r="624" spans="2:9" x14ac:dyDescent="0.2">
      <c r="B624" s="45"/>
      <c r="C624" s="45"/>
      <c r="D624" s="45"/>
      <c r="E624" s="45"/>
      <c r="F624" s="45"/>
      <c r="G624" s="45"/>
      <c r="H624" s="45"/>
      <c r="I624" s="45"/>
    </row>
    <row r="625" spans="2:9" x14ac:dyDescent="0.2">
      <c r="B625" s="45"/>
      <c r="C625" s="45"/>
      <c r="D625" s="45"/>
      <c r="E625" s="45"/>
      <c r="F625" s="45"/>
      <c r="G625" s="45"/>
      <c r="H625" s="45"/>
      <c r="I625" s="45"/>
    </row>
    <row r="626" spans="2:9" x14ac:dyDescent="0.2">
      <c r="B626" s="45"/>
      <c r="C626" s="45"/>
      <c r="D626" s="45"/>
      <c r="E626" s="45"/>
      <c r="F626" s="45"/>
      <c r="G626" s="45"/>
      <c r="H626" s="45"/>
      <c r="I626" s="45"/>
    </row>
    <row r="627" spans="2:9" x14ac:dyDescent="0.2">
      <c r="B627" s="45"/>
      <c r="C627" s="45"/>
      <c r="D627" s="45"/>
      <c r="E627" s="45"/>
      <c r="F627" s="45"/>
      <c r="G627" s="45"/>
      <c r="H627" s="45"/>
      <c r="I627" s="45"/>
    </row>
    <row r="628" spans="2:9" x14ac:dyDescent="0.2">
      <c r="B628" s="45"/>
      <c r="C628" s="45"/>
      <c r="D628" s="45"/>
      <c r="E628" s="45"/>
      <c r="F628" s="45"/>
      <c r="G628" s="45"/>
      <c r="H628" s="45"/>
      <c r="I628" s="45"/>
    </row>
    <row r="629" spans="2:9" x14ac:dyDescent="0.2">
      <c r="B629" s="45"/>
      <c r="C629" s="45"/>
      <c r="D629" s="45"/>
      <c r="E629" s="45"/>
      <c r="F629" s="45"/>
      <c r="G629" s="45"/>
      <c r="H629" s="45"/>
      <c r="I629" s="45"/>
    </row>
    <row r="630" spans="2:9" x14ac:dyDescent="0.2">
      <c r="B630" s="45"/>
      <c r="C630" s="45"/>
      <c r="D630" s="45"/>
      <c r="E630" s="45"/>
      <c r="F630" s="45"/>
      <c r="G630" s="45"/>
      <c r="H630" s="45"/>
      <c r="I630" s="45"/>
    </row>
    <row r="631" spans="2:9" x14ac:dyDescent="0.2">
      <c r="B631" s="45"/>
      <c r="C631" s="45"/>
      <c r="D631" s="45"/>
      <c r="E631" s="45"/>
      <c r="F631" s="45"/>
      <c r="G631" s="45"/>
      <c r="H631" s="45"/>
      <c r="I631" s="45"/>
    </row>
    <row r="632" spans="2:9" x14ac:dyDescent="0.2">
      <c r="B632" s="45"/>
      <c r="C632" s="45"/>
      <c r="D632" s="45"/>
      <c r="E632" s="45"/>
      <c r="F632" s="45"/>
      <c r="G632" s="45"/>
      <c r="H632" s="45"/>
      <c r="I632" s="45"/>
    </row>
    <row r="633" spans="2:9" x14ac:dyDescent="0.2">
      <c r="B633" s="45"/>
      <c r="C633" s="45"/>
      <c r="D633" s="45"/>
      <c r="E633" s="45"/>
      <c r="F633" s="45"/>
      <c r="G633" s="45"/>
      <c r="H633" s="45"/>
      <c r="I633" s="45"/>
    </row>
    <row r="634" spans="2:9" x14ac:dyDescent="0.2">
      <c r="B634" s="45"/>
      <c r="C634" s="45"/>
      <c r="D634" s="45"/>
      <c r="E634" s="45"/>
      <c r="F634" s="45"/>
      <c r="G634" s="45"/>
      <c r="H634" s="45"/>
      <c r="I634" s="45"/>
    </row>
    <row r="635" spans="2:9" x14ac:dyDescent="0.2">
      <c r="B635" s="45"/>
      <c r="C635" s="45"/>
      <c r="D635" s="45"/>
      <c r="E635" s="45"/>
      <c r="F635" s="45"/>
      <c r="G635" s="45"/>
      <c r="H635" s="45"/>
      <c r="I635" s="45"/>
    </row>
    <row r="636" spans="2:9" x14ac:dyDescent="0.2">
      <c r="B636" s="45"/>
      <c r="C636" s="45"/>
      <c r="D636" s="45"/>
      <c r="E636" s="45"/>
      <c r="F636" s="45"/>
      <c r="G636" s="45"/>
      <c r="H636" s="45"/>
      <c r="I636" s="45"/>
    </row>
    <row r="637" spans="2:9" x14ac:dyDescent="0.2">
      <c r="B637" s="45"/>
      <c r="C637" s="45"/>
      <c r="D637" s="45"/>
      <c r="E637" s="45"/>
      <c r="F637" s="45"/>
      <c r="G637" s="45"/>
      <c r="H637" s="45"/>
      <c r="I637" s="45"/>
    </row>
    <row r="638" spans="2:9" x14ac:dyDescent="0.2">
      <c r="B638" s="45"/>
      <c r="C638" s="45"/>
      <c r="D638" s="45"/>
      <c r="E638" s="45"/>
      <c r="F638" s="45"/>
      <c r="G638" s="45"/>
      <c r="H638" s="45"/>
      <c r="I638" s="45"/>
    </row>
    <row r="639" spans="2:9" x14ac:dyDescent="0.2">
      <c r="B639" s="45"/>
      <c r="C639" s="45"/>
      <c r="D639" s="45"/>
      <c r="E639" s="45"/>
      <c r="F639" s="45"/>
      <c r="G639" s="45"/>
      <c r="H639" s="45"/>
      <c r="I639" s="45"/>
    </row>
    <row r="640" spans="2:9" x14ac:dyDescent="0.2">
      <c r="B640" s="45"/>
      <c r="C640" s="45"/>
      <c r="D640" s="45"/>
      <c r="E640" s="45"/>
      <c r="F640" s="45"/>
      <c r="G640" s="45"/>
      <c r="H640" s="45"/>
      <c r="I640" s="45"/>
    </row>
    <row r="641" spans="2:9" x14ac:dyDescent="0.2">
      <c r="B641" s="45"/>
      <c r="C641" s="45"/>
      <c r="D641" s="45"/>
      <c r="E641" s="45"/>
      <c r="F641" s="45"/>
      <c r="G641" s="45"/>
      <c r="H641" s="45"/>
      <c r="I641" s="45"/>
    </row>
    <row r="642" spans="2:9" x14ac:dyDescent="0.2">
      <c r="B642" s="45"/>
      <c r="C642" s="45"/>
      <c r="D642" s="45"/>
      <c r="E642" s="45"/>
      <c r="F642" s="45"/>
      <c r="G642" s="45"/>
      <c r="H642" s="45"/>
      <c r="I642" s="45"/>
    </row>
    <row r="643" spans="2:9" x14ac:dyDescent="0.2">
      <c r="B643" s="45"/>
      <c r="C643" s="45"/>
      <c r="D643" s="45"/>
      <c r="E643" s="45"/>
      <c r="F643" s="45"/>
      <c r="G643" s="45"/>
      <c r="H643" s="45"/>
      <c r="I643" s="45"/>
    </row>
    <row r="644" spans="2:9" x14ac:dyDescent="0.2">
      <c r="B644" s="45"/>
      <c r="C644" s="45"/>
      <c r="D644" s="45"/>
      <c r="E644" s="45"/>
      <c r="F644" s="45"/>
      <c r="G644" s="45"/>
      <c r="H644" s="45"/>
      <c r="I644" s="45"/>
    </row>
    <row r="645" spans="2:9" x14ac:dyDescent="0.2">
      <c r="B645" s="45"/>
      <c r="C645" s="45"/>
      <c r="D645" s="45"/>
      <c r="E645" s="45"/>
      <c r="F645" s="45"/>
      <c r="G645" s="45"/>
      <c r="H645" s="45"/>
      <c r="I645" s="45"/>
    </row>
    <row r="646" spans="2:9" x14ac:dyDescent="0.2">
      <c r="B646" s="45"/>
      <c r="C646" s="45"/>
      <c r="D646" s="45"/>
      <c r="E646" s="45"/>
      <c r="F646" s="45"/>
      <c r="G646" s="45"/>
      <c r="H646" s="45"/>
      <c r="I646" s="45"/>
    </row>
    <row r="647" spans="2:9" x14ac:dyDescent="0.2">
      <c r="B647" s="45"/>
      <c r="C647" s="45"/>
      <c r="D647" s="45"/>
      <c r="E647" s="45"/>
      <c r="F647" s="45"/>
      <c r="G647" s="45"/>
      <c r="H647" s="45"/>
      <c r="I647" s="45"/>
    </row>
    <row r="648" spans="2:9" x14ac:dyDescent="0.2">
      <c r="B648" s="45"/>
      <c r="C648" s="45"/>
      <c r="D648" s="45"/>
      <c r="E648" s="45"/>
      <c r="F648" s="45"/>
      <c r="G648" s="45"/>
      <c r="H648" s="45"/>
      <c r="I648" s="45"/>
    </row>
    <row r="649" spans="2:9" x14ac:dyDescent="0.2">
      <c r="B649" s="45"/>
      <c r="C649" s="45"/>
      <c r="D649" s="45"/>
      <c r="E649" s="45"/>
      <c r="F649" s="45"/>
      <c r="G649" s="45"/>
      <c r="H649" s="45"/>
      <c r="I649" s="45"/>
    </row>
    <row r="650" spans="2:9" x14ac:dyDescent="0.2">
      <c r="B650" s="45"/>
      <c r="C650" s="45"/>
      <c r="D650" s="45"/>
      <c r="E650" s="45"/>
      <c r="F650" s="45"/>
      <c r="G650" s="45"/>
      <c r="H650" s="45"/>
      <c r="I650" s="45"/>
    </row>
    <row r="651" spans="2:9" x14ac:dyDescent="0.2">
      <c r="B651" s="45"/>
      <c r="C651" s="45"/>
      <c r="D651" s="45"/>
      <c r="E651" s="45"/>
      <c r="F651" s="45"/>
      <c r="G651" s="45"/>
      <c r="H651" s="45"/>
      <c r="I651" s="45"/>
    </row>
    <row r="652" spans="2:9" x14ac:dyDescent="0.2">
      <c r="B652" s="45"/>
      <c r="C652" s="45"/>
      <c r="D652" s="45"/>
      <c r="E652" s="45"/>
      <c r="F652" s="45"/>
      <c r="G652" s="45"/>
      <c r="H652" s="45"/>
      <c r="I652" s="45"/>
    </row>
    <row r="653" spans="2:9" x14ac:dyDescent="0.2">
      <c r="B653" s="45"/>
      <c r="C653" s="45"/>
      <c r="D653" s="45"/>
      <c r="E653" s="45"/>
      <c r="F653" s="45"/>
      <c r="G653" s="45"/>
      <c r="H653" s="45"/>
      <c r="I653" s="45"/>
    </row>
    <row r="654" spans="2:9" x14ac:dyDescent="0.2">
      <c r="B654" s="45"/>
      <c r="C654" s="45"/>
      <c r="D654" s="45"/>
      <c r="E654" s="45"/>
      <c r="F654" s="45"/>
      <c r="G654" s="45"/>
      <c r="H654" s="45"/>
      <c r="I654" s="45"/>
    </row>
    <row r="655" spans="2:9" x14ac:dyDescent="0.2">
      <c r="B655" s="45"/>
      <c r="C655" s="45"/>
      <c r="D655" s="45"/>
      <c r="E655" s="45"/>
      <c r="F655" s="45"/>
      <c r="G655" s="45"/>
      <c r="H655" s="45"/>
      <c r="I655" s="45"/>
    </row>
    <row r="656" spans="2:9" x14ac:dyDescent="0.2">
      <c r="B656" s="45"/>
      <c r="C656" s="45"/>
      <c r="D656" s="45"/>
      <c r="E656" s="45"/>
      <c r="F656" s="45"/>
      <c r="G656" s="45"/>
      <c r="H656" s="45"/>
      <c r="I656" s="45"/>
    </row>
    <row r="657" spans="2:9" x14ac:dyDescent="0.2">
      <c r="B657" s="45"/>
      <c r="C657" s="45"/>
      <c r="D657" s="45"/>
      <c r="E657" s="45"/>
      <c r="F657" s="45"/>
      <c r="G657" s="45"/>
      <c r="H657" s="45"/>
      <c r="I657" s="45"/>
    </row>
    <row r="658" spans="2:9" x14ac:dyDescent="0.2">
      <c r="B658" s="45"/>
      <c r="C658" s="45"/>
      <c r="D658" s="45"/>
      <c r="E658" s="45"/>
      <c r="F658" s="45"/>
      <c r="G658" s="45"/>
      <c r="H658" s="45"/>
      <c r="I658" s="45"/>
    </row>
    <row r="659" spans="2:9" x14ac:dyDescent="0.2">
      <c r="B659" s="45"/>
      <c r="C659" s="45"/>
      <c r="D659" s="45"/>
      <c r="E659" s="45"/>
      <c r="F659" s="45"/>
      <c r="G659" s="45"/>
      <c r="H659" s="45"/>
      <c r="I659" s="45"/>
    </row>
    <row r="660" spans="2:9" x14ac:dyDescent="0.2">
      <c r="B660" s="45"/>
      <c r="C660" s="45"/>
      <c r="D660" s="45"/>
      <c r="E660" s="45"/>
      <c r="F660" s="45"/>
      <c r="G660" s="45"/>
      <c r="H660" s="45"/>
      <c r="I660" s="45"/>
    </row>
    <row r="661" spans="2:9" x14ac:dyDescent="0.2">
      <c r="B661" s="45"/>
      <c r="C661" s="45"/>
      <c r="D661" s="45"/>
      <c r="E661" s="45"/>
      <c r="F661" s="45"/>
      <c r="G661" s="45"/>
      <c r="H661" s="45"/>
      <c r="I661" s="45"/>
    </row>
    <row r="662" spans="2:9" x14ac:dyDescent="0.2">
      <c r="B662" s="45"/>
      <c r="C662" s="45"/>
      <c r="D662" s="45"/>
      <c r="E662" s="45"/>
      <c r="F662" s="45"/>
      <c r="G662" s="45"/>
      <c r="H662" s="45"/>
      <c r="I662" s="45"/>
    </row>
    <row r="663" spans="2:9" x14ac:dyDescent="0.2">
      <c r="B663" s="45"/>
      <c r="C663" s="45"/>
      <c r="D663" s="45"/>
      <c r="E663" s="45"/>
      <c r="F663" s="45"/>
      <c r="G663" s="45"/>
      <c r="H663" s="45"/>
      <c r="I663" s="45"/>
    </row>
    <row r="664" spans="2:9" x14ac:dyDescent="0.2">
      <c r="B664" s="45"/>
      <c r="C664" s="45"/>
      <c r="D664" s="45"/>
      <c r="E664" s="45"/>
      <c r="F664" s="45"/>
      <c r="G664" s="45"/>
      <c r="H664" s="45"/>
      <c r="I664" s="45"/>
    </row>
    <row r="665" spans="2:9" x14ac:dyDescent="0.2">
      <c r="B665" s="45"/>
      <c r="C665" s="45"/>
      <c r="D665" s="45"/>
      <c r="E665" s="45"/>
      <c r="F665" s="45"/>
      <c r="G665" s="45"/>
      <c r="H665" s="45"/>
      <c r="I665" s="45"/>
    </row>
    <row r="666" spans="2:9" x14ac:dyDescent="0.2">
      <c r="B666" s="45"/>
      <c r="C666" s="45"/>
      <c r="D666" s="45"/>
      <c r="E666" s="45"/>
      <c r="F666" s="45"/>
      <c r="G666" s="45"/>
      <c r="H666" s="45"/>
      <c r="I666" s="45"/>
    </row>
    <row r="667" spans="2:9" x14ac:dyDescent="0.2">
      <c r="B667" s="45"/>
      <c r="C667" s="45"/>
      <c r="D667" s="45"/>
      <c r="E667" s="45"/>
      <c r="F667" s="45"/>
      <c r="G667" s="45"/>
      <c r="H667" s="45"/>
      <c r="I667" s="45"/>
    </row>
    <row r="668" spans="2:9" x14ac:dyDescent="0.2">
      <c r="B668" s="45"/>
      <c r="C668" s="45"/>
      <c r="D668" s="45"/>
      <c r="E668" s="45"/>
      <c r="F668" s="45"/>
      <c r="G668" s="45"/>
      <c r="H668" s="45"/>
      <c r="I668" s="45"/>
    </row>
    <row r="669" spans="2:9" x14ac:dyDescent="0.2">
      <c r="B669" s="45"/>
      <c r="C669" s="45"/>
      <c r="D669" s="45"/>
      <c r="E669" s="45"/>
      <c r="F669" s="45"/>
      <c r="G669" s="45"/>
      <c r="H669" s="45"/>
      <c r="I669" s="45"/>
    </row>
    <row r="670" spans="2:9" x14ac:dyDescent="0.2">
      <c r="B670" s="45"/>
      <c r="C670" s="45"/>
      <c r="D670" s="45"/>
      <c r="E670" s="45"/>
      <c r="F670" s="45"/>
      <c r="G670" s="45"/>
      <c r="H670" s="45"/>
      <c r="I670" s="45"/>
    </row>
    <row r="671" spans="2:9" x14ac:dyDescent="0.2">
      <c r="B671" s="45"/>
      <c r="C671" s="45"/>
      <c r="D671" s="45"/>
      <c r="E671" s="45"/>
      <c r="F671" s="45"/>
      <c r="G671" s="45"/>
      <c r="H671" s="45"/>
      <c r="I671" s="45"/>
    </row>
    <row r="672" spans="2:9" x14ac:dyDescent="0.2">
      <c r="B672" s="45"/>
      <c r="C672" s="45"/>
      <c r="D672" s="45"/>
      <c r="E672" s="45"/>
      <c r="F672" s="45"/>
      <c r="G672" s="45"/>
      <c r="H672" s="45"/>
      <c r="I672" s="45"/>
    </row>
    <row r="673" spans="2:9" x14ac:dyDescent="0.2">
      <c r="B673" s="45"/>
      <c r="C673" s="45"/>
      <c r="D673" s="45"/>
      <c r="E673" s="45"/>
      <c r="F673" s="45"/>
      <c r="G673" s="45"/>
      <c r="H673" s="45"/>
      <c r="I673" s="45"/>
    </row>
    <row r="674" spans="2:9" x14ac:dyDescent="0.2">
      <c r="B674" s="45"/>
      <c r="C674" s="45"/>
      <c r="D674" s="45"/>
      <c r="E674" s="45"/>
      <c r="F674" s="45"/>
      <c r="G674" s="45"/>
      <c r="H674" s="45"/>
      <c r="I674" s="45"/>
    </row>
    <row r="675" spans="2:9" x14ac:dyDescent="0.2">
      <c r="B675" s="45"/>
      <c r="C675" s="45"/>
      <c r="D675" s="45"/>
      <c r="E675" s="45"/>
      <c r="F675" s="45"/>
      <c r="G675" s="45"/>
      <c r="H675" s="45"/>
      <c r="I675" s="45"/>
    </row>
    <row r="676" spans="2:9" x14ac:dyDescent="0.2">
      <c r="B676" s="45"/>
      <c r="C676" s="45"/>
      <c r="D676" s="45"/>
      <c r="E676" s="45"/>
      <c r="F676" s="45"/>
      <c r="G676" s="45"/>
      <c r="H676" s="45"/>
      <c r="I676" s="45"/>
    </row>
    <row r="677" spans="2:9" x14ac:dyDescent="0.2">
      <c r="B677" s="45"/>
      <c r="C677" s="45"/>
      <c r="D677" s="45"/>
      <c r="E677" s="45"/>
      <c r="F677" s="45"/>
      <c r="G677" s="45"/>
      <c r="H677" s="45"/>
      <c r="I677" s="45"/>
    </row>
    <row r="678" spans="2:9" x14ac:dyDescent="0.2">
      <c r="B678" s="45"/>
      <c r="C678" s="45"/>
      <c r="D678" s="45"/>
      <c r="E678" s="45"/>
      <c r="F678" s="45"/>
      <c r="G678" s="45"/>
      <c r="H678" s="45"/>
      <c r="I678" s="45"/>
    </row>
    <row r="679" spans="2:9" x14ac:dyDescent="0.2">
      <c r="B679" s="45"/>
      <c r="C679" s="45"/>
      <c r="D679" s="45"/>
      <c r="E679" s="45"/>
      <c r="F679" s="45"/>
      <c r="G679" s="45"/>
      <c r="H679" s="45"/>
      <c r="I679" s="45"/>
    </row>
    <row r="680" spans="2:9" x14ac:dyDescent="0.2">
      <c r="B680" s="45"/>
      <c r="C680" s="45"/>
      <c r="D680" s="45"/>
      <c r="E680" s="45"/>
      <c r="F680" s="45"/>
      <c r="G680" s="45"/>
      <c r="H680" s="45"/>
      <c r="I680" s="45"/>
    </row>
    <row r="681" spans="2:9" x14ac:dyDescent="0.2">
      <c r="B681" s="45"/>
      <c r="C681" s="45"/>
      <c r="D681" s="45"/>
      <c r="E681" s="45"/>
      <c r="F681" s="45"/>
      <c r="G681" s="45"/>
      <c r="H681" s="45"/>
      <c r="I681" s="45"/>
    </row>
    <row r="682" spans="2:9" x14ac:dyDescent="0.2">
      <c r="B682" s="45"/>
      <c r="C682" s="45"/>
      <c r="D682" s="45"/>
      <c r="E682" s="45"/>
      <c r="F682" s="45"/>
      <c r="G682" s="45"/>
      <c r="H682" s="45"/>
      <c r="I682" s="45"/>
    </row>
    <row r="683" spans="2:9" x14ac:dyDescent="0.2">
      <c r="B683" s="45"/>
      <c r="C683" s="45"/>
      <c r="D683" s="45"/>
      <c r="E683" s="45"/>
      <c r="F683" s="45"/>
      <c r="G683" s="45"/>
      <c r="H683" s="45"/>
      <c r="I683" s="45"/>
    </row>
    <row r="684" spans="2:9" x14ac:dyDescent="0.2">
      <c r="B684" s="45"/>
      <c r="C684" s="45"/>
      <c r="D684" s="45"/>
      <c r="E684" s="45"/>
      <c r="F684" s="45"/>
      <c r="G684" s="45"/>
      <c r="H684" s="45"/>
      <c r="I684" s="45"/>
    </row>
    <row r="685" spans="2:9" x14ac:dyDescent="0.2">
      <c r="B685" s="45"/>
      <c r="C685" s="45"/>
      <c r="D685" s="45"/>
      <c r="E685" s="45"/>
      <c r="F685" s="45"/>
      <c r="G685" s="45"/>
      <c r="H685" s="45"/>
      <c r="I685" s="45"/>
    </row>
    <row r="686" spans="2:9" x14ac:dyDescent="0.2">
      <c r="B686" s="45"/>
      <c r="C686" s="45"/>
      <c r="D686" s="45"/>
      <c r="E686" s="45"/>
      <c r="F686" s="45"/>
      <c r="G686" s="45"/>
      <c r="H686" s="45"/>
      <c r="I686" s="45"/>
    </row>
    <row r="687" spans="2:9" x14ac:dyDescent="0.2">
      <c r="B687" s="45"/>
      <c r="C687" s="45"/>
      <c r="D687" s="45"/>
      <c r="E687" s="45"/>
      <c r="F687" s="45"/>
      <c r="G687" s="45"/>
      <c r="H687" s="45"/>
      <c r="I687" s="45"/>
    </row>
    <row r="688" spans="2:9" x14ac:dyDescent="0.2">
      <c r="B688" s="45"/>
      <c r="C688" s="45"/>
      <c r="D688" s="45"/>
      <c r="E688" s="45"/>
      <c r="F688" s="45"/>
      <c r="G688" s="45"/>
      <c r="H688" s="45"/>
      <c r="I688" s="45"/>
    </row>
    <row r="689" spans="2:9" x14ac:dyDescent="0.2">
      <c r="B689" s="45"/>
      <c r="C689" s="45"/>
      <c r="D689" s="45"/>
      <c r="E689" s="45"/>
      <c r="F689" s="45"/>
      <c r="G689" s="45"/>
      <c r="H689" s="45"/>
      <c r="I689" s="45"/>
    </row>
    <row r="690" spans="2:9" x14ac:dyDescent="0.2">
      <c r="B690" s="45"/>
      <c r="C690" s="45"/>
      <c r="D690" s="45"/>
      <c r="E690" s="45"/>
      <c r="F690" s="45"/>
      <c r="G690" s="45"/>
      <c r="H690" s="45"/>
      <c r="I690" s="45"/>
    </row>
    <row r="691" spans="2:9" x14ac:dyDescent="0.2">
      <c r="B691" s="45"/>
      <c r="C691" s="45"/>
      <c r="D691" s="45"/>
      <c r="E691" s="45"/>
      <c r="F691" s="45"/>
      <c r="G691" s="45"/>
      <c r="H691" s="45"/>
      <c r="I691" s="45"/>
    </row>
    <row r="692" spans="2:9" x14ac:dyDescent="0.2">
      <c r="B692" s="45"/>
      <c r="C692" s="45"/>
      <c r="D692" s="45"/>
      <c r="E692" s="45"/>
      <c r="F692" s="45"/>
      <c r="G692" s="45"/>
      <c r="H692" s="45"/>
      <c r="I692" s="45"/>
    </row>
    <row r="693" spans="2:9" x14ac:dyDescent="0.2">
      <c r="B693" s="45"/>
      <c r="C693" s="45"/>
      <c r="D693" s="45"/>
      <c r="E693" s="45"/>
      <c r="F693" s="45"/>
      <c r="G693" s="45"/>
      <c r="H693" s="45"/>
      <c r="I693" s="45"/>
    </row>
    <row r="694" spans="2:9" x14ac:dyDescent="0.2">
      <c r="B694" s="45"/>
      <c r="C694" s="45"/>
      <c r="D694" s="45"/>
      <c r="E694" s="45"/>
      <c r="F694" s="45"/>
      <c r="G694" s="45"/>
      <c r="H694" s="45"/>
      <c r="I694" s="45"/>
    </row>
    <row r="695" spans="2:9" x14ac:dyDescent="0.2">
      <c r="B695" s="45"/>
      <c r="C695" s="45"/>
      <c r="D695" s="45"/>
      <c r="E695" s="45"/>
      <c r="F695" s="45"/>
      <c r="G695" s="45"/>
      <c r="H695" s="45"/>
      <c r="I695" s="45"/>
    </row>
    <row r="696" spans="2:9" x14ac:dyDescent="0.2">
      <c r="B696" s="45"/>
      <c r="C696" s="45"/>
      <c r="D696" s="45"/>
      <c r="E696" s="45"/>
      <c r="F696" s="45"/>
      <c r="G696" s="45"/>
      <c r="H696" s="45"/>
      <c r="I696" s="45"/>
    </row>
    <row r="697" spans="2:9" x14ac:dyDescent="0.2">
      <c r="B697" s="45"/>
      <c r="C697" s="45"/>
      <c r="D697" s="45"/>
      <c r="E697" s="45"/>
      <c r="F697" s="45"/>
      <c r="G697" s="45"/>
      <c r="H697" s="45"/>
      <c r="I697" s="45"/>
    </row>
    <row r="698" spans="2:9" x14ac:dyDescent="0.2">
      <c r="B698" s="45"/>
      <c r="C698" s="45"/>
      <c r="D698" s="45"/>
      <c r="E698" s="45"/>
      <c r="F698" s="45"/>
      <c r="G698" s="45"/>
      <c r="H698" s="45"/>
      <c r="I698" s="45"/>
    </row>
    <row r="699" spans="2:9" x14ac:dyDescent="0.2">
      <c r="B699" s="45"/>
      <c r="C699" s="45"/>
      <c r="D699" s="45"/>
      <c r="E699" s="45"/>
      <c r="F699" s="45"/>
      <c r="G699" s="45"/>
      <c r="H699" s="45"/>
      <c r="I699" s="45"/>
    </row>
    <row r="700" spans="2:9" x14ac:dyDescent="0.2">
      <c r="B700" s="45"/>
      <c r="C700" s="45"/>
      <c r="D700" s="45"/>
      <c r="E700" s="45"/>
      <c r="F700" s="45"/>
      <c r="G700" s="45"/>
      <c r="H700" s="45"/>
      <c r="I700" s="45"/>
    </row>
    <row r="701" spans="2:9" x14ac:dyDescent="0.2">
      <c r="B701" s="45"/>
      <c r="C701" s="45"/>
      <c r="D701" s="45"/>
      <c r="E701" s="45"/>
      <c r="F701" s="45"/>
      <c r="G701" s="45"/>
      <c r="H701" s="45"/>
      <c r="I701" s="45"/>
    </row>
    <row r="702" spans="2:9" x14ac:dyDescent="0.2">
      <c r="B702" s="45"/>
      <c r="C702" s="45"/>
      <c r="D702" s="45"/>
      <c r="E702" s="45"/>
      <c r="F702" s="45"/>
      <c r="G702" s="45"/>
      <c r="H702" s="45"/>
      <c r="I702" s="45"/>
    </row>
    <row r="703" spans="2:9" x14ac:dyDescent="0.2">
      <c r="B703" s="45"/>
      <c r="C703" s="45"/>
      <c r="D703" s="45"/>
      <c r="E703" s="45"/>
      <c r="F703" s="45"/>
      <c r="G703" s="45"/>
      <c r="H703" s="45"/>
      <c r="I703" s="45"/>
    </row>
    <row r="704" spans="2:9" x14ac:dyDescent="0.2">
      <c r="B704" s="45"/>
      <c r="C704" s="45"/>
      <c r="D704" s="45"/>
      <c r="E704" s="45"/>
      <c r="F704" s="45"/>
      <c r="G704" s="45"/>
      <c r="H704" s="45"/>
      <c r="I704" s="45"/>
    </row>
    <row r="705" spans="2:9" x14ac:dyDescent="0.2">
      <c r="B705" s="45"/>
      <c r="C705" s="45"/>
      <c r="D705" s="45"/>
      <c r="E705" s="45"/>
      <c r="F705" s="45"/>
      <c r="G705" s="45"/>
      <c r="H705" s="45"/>
      <c r="I705" s="45"/>
    </row>
    <row r="706" spans="2:9" x14ac:dyDescent="0.2">
      <c r="B706" s="45"/>
      <c r="C706" s="45"/>
      <c r="D706" s="45"/>
      <c r="E706" s="45"/>
      <c r="F706" s="45"/>
      <c r="G706" s="45"/>
      <c r="H706" s="45"/>
      <c r="I706" s="45"/>
    </row>
    <row r="707" spans="2:9" x14ac:dyDescent="0.2">
      <c r="B707" s="45"/>
      <c r="C707" s="45"/>
      <c r="D707" s="45"/>
      <c r="E707" s="45"/>
      <c r="F707" s="45"/>
      <c r="G707" s="45"/>
      <c r="H707" s="45"/>
      <c r="I707" s="45"/>
    </row>
    <row r="708" spans="2:9" x14ac:dyDescent="0.2">
      <c r="B708" s="45"/>
      <c r="C708" s="45"/>
      <c r="D708" s="45"/>
      <c r="E708" s="45"/>
      <c r="F708" s="45"/>
      <c r="G708" s="45"/>
      <c r="H708" s="45"/>
      <c r="I708" s="45"/>
    </row>
    <row r="709" spans="2:9" x14ac:dyDescent="0.2">
      <c r="B709" s="45"/>
      <c r="C709" s="45"/>
      <c r="D709" s="45"/>
      <c r="E709" s="45"/>
      <c r="F709" s="45"/>
      <c r="G709" s="45"/>
      <c r="H709" s="45"/>
      <c r="I709" s="45"/>
    </row>
    <row r="710" spans="2:9" x14ac:dyDescent="0.2">
      <c r="B710" s="45"/>
      <c r="C710" s="45"/>
      <c r="D710" s="45"/>
      <c r="E710" s="45"/>
      <c r="F710" s="45"/>
      <c r="G710" s="45"/>
      <c r="H710" s="45"/>
      <c r="I710" s="45"/>
    </row>
    <row r="711" spans="2:9" x14ac:dyDescent="0.2">
      <c r="B711" s="45"/>
      <c r="C711" s="45"/>
      <c r="D711" s="45"/>
      <c r="E711" s="45"/>
      <c r="F711" s="45"/>
      <c r="G711" s="45"/>
      <c r="H711" s="45"/>
      <c r="I711" s="45"/>
    </row>
    <row r="712" spans="2:9" x14ac:dyDescent="0.2">
      <c r="B712" s="45"/>
      <c r="C712" s="45"/>
      <c r="D712" s="45"/>
      <c r="E712" s="45"/>
      <c r="F712" s="45"/>
      <c r="G712" s="45"/>
      <c r="H712" s="45"/>
      <c r="I712" s="45"/>
    </row>
    <row r="713" spans="2:9" x14ac:dyDescent="0.2">
      <c r="B713" s="45"/>
      <c r="C713" s="45"/>
      <c r="D713" s="45"/>
      <c r="E713" s="45"/>
      <c r="F713" s="45"/>
      <c r="G713" s="45"/>
      <c r="H713" s="45"/>
      <c r="I713" s="45"/>
    </row>
    <row r="714" spans="2:9" x14ac:dyDescent="0.2">
      <c r="B714" s="45"/>
      <c r="C714" s="45"/>
      <c r="D714" s="45"/>
      <c r="E714" s="45"/>
      <c r="F714" s="45"/>
      <c r="G714" s="45"/>
      <c r="H714" s="45"/>
      <c r="I714" s="45"/>
    </row>
    <row r="715" spans="2:9" x14ac:dyDescent="0.2">
      <c r="B715" s="45"/>
      <c r="C715" s="45"/>
      <c r="D715" s="45"/>
      <c r="E715" s="45"/>
      <c r="F715" s="45"/>
      <c r="G715" s="45"/>
      <c r="H715" s="45"/>
      <c r="I715" s="45"/>
    </row>
    <row r="716" spans="2:9" x14ac:dyDescent="0.2">
      <c r="B716" s="45"/>
      <c r="C716" s="45"/>
      <c r="D716" s="45"/>
      <c r="E716" s="45"/>
      <c r="F716" s="45"/>
      <c r="G716" s="45"/>
      <c r="H716" s="45"/>
      <c r="I716" s="45"/>
    </row>
    <row r="717" spans="2:9" x14ac:dyDescent="0.2">
      <c r="B717" s="45"/>
      <c r="C717" s="45"/>
      <c r="D717" s="45"/>
      <c r="E717" s="45"/>
      <c r="F717" s="45"/>
      <c r="G717" s="45"/>
      <c r="H717" s="45"/>
      <c r="I717" s="45"/>
    </row>
    <row r="718" spans="2:9" x14ac:dyDescent="0.2">
      <c r="B718" s="45"/>
      <c r="C718" s="45"/>
      <c r="D718" s="45"/>
      <c r="E718" s="45"/>
      <c r="F718" s="45"/>
      <c r="G718" s="45"/>
      <c r="H718" s="45"/>
      <c r="I718" s="45"/>
    </row>
    <row r="719" spans="2:9" x14ac:dyDescent="0.2">
      <c r="B719" s="45"/>
      <c r="C719" s="45"/>
      <c r="D719" s="45"/>
      <c r="E719" s="45"/>
      <c r="F719" s="45"/>
      <c r="G719" s="45"/>
      <c r="H719" s="45"/>
      <c r="I719" s="45"/>
    </row>
    <row r="720" spans="2:9" x14ac:dyDescent="0.2">
      <c r="B720" s="45"/>
      <c r="C720" s="45"/>
      <c r="D720" s="45"/>
      <c r="E720" s="45"/>
      <c r="F720" s="45"/>
      <c r="G720" s="45"/>
      <c r="H720" s="45"/>
      <c r="I720" s="45"/>
    </row>
    <row r="721" spans="2:9" x14ac:dyDescent="0.2">
      <c r="B721" s="45"/>
      <c r="C721" s="45"/>
      <c r="D721" s="45"/>
      <c r="E721" s="45"/>
      <c r="F721" s="45"/>
      <c r="G721" s="45"/>
      <c r="H721" s="45"/>
      <c r="I721" s="45"/>
    </row>
    <row r="722" spans="2:9" x14ac:dyDescent="0.2">
      <c r="B722" s="45"/>
      <c r="C722" s="45"/>
      <c r="D722" s="45"/>
      <c r="E722" s="45"/>
      <c r="F722" s="45"/>
      <c r="G722" s="45"/>
      <c r="H722" s="45"/>
      <c r="I722" s="45"/>
    </row>
    <row r="723" spans="2:9" x14ac:dyDescent="0.2">
      <c r="B723" s="45"/>
      <c r="C723" s="45"/>
      <c r="D723" s="45"/>
      <c r="E723" s="45"/>
      <c r="F723" s="45"/>
      <c r="G723" s="45"/>
      <c r="H723" s="45"/>
      <c r="I723" s="45"/>
    </row>
    <row r="724" spans="2:9" x14ac:dyDescent="0.2">
      <c r="B724" s="45"/>
      <c r="C724" s="45"/>
      <c r="D724" s="45"/>
      <c r="E724" s="45"/>
      <c r="F724" s="45"/>
      <c r="G724" s="45"/>
      <c r="H724" s="45"/>
      <c r="I724" s="45"/>
    </row>
    <row r="725" spans="2:9" x14ac:dyDescent="0.2">
      <c r="B725" s="45"/>
      <c r="C725" s="45"/>
      <c r="D725" s="45"/>
      <c r="E725" s="45"/>
      <c r="F725" s="45"/>
      <c r="G725" s="45"/>
      <c r="H725" s="45"/>
      <c r="I725" s="45"/>
    </row>
    <row r="726" spans="2:9" x14ac:dyDescent="0.2">
      <c r="B726" s="45"/>
      <c r="C726" s="45"/>
      <c r="D726" s="45"/>
      <c r="E726" s="45"/>
      <c r="F726" s="45"/>
      <c r="G726" s="45"/>
      <c r="H726" s="45"/>
      <c r="I726" s="45"/>
    </row>
    <row r="727" spans="2:9" x14ac:dyDescent="0.2">
      <c r="B727" s="45"/>
      <c r="C727" s="45"/>
      <c r="D727" s="45"/>
      <c r="E727" s="45"/>
      <c r="F727" s="45"/>
      <c r="G727" s="45"/>
      <c r="H727" s="45"/>
      <c r="I727" s="45"/>
    </row>
    <row r="728" spans="2:9" x14ac:dyDescent="0.2">
      <c r="B728" s="45"/>
      <c r="C728" s="45"/>
      <c r="D728" s="45"/>
      <c r="E728" s="45"/>
      <c r="F728" s="45"/>
      <c r="G728" s="45"/>
      <c r="H728" s="45"/>
      <c r="I728" s="45"/>
    </row>
    <row r="729" spans="2:9" x14ac:dyDescent="0.2">
      <c r="B729" s="45"/>
      <c r="C729" s="45"/>
      <c r="D729" s="45"/>
      <c r="E729" s="45"/>
      <c r="F729" s="45"/>
      <c r="G729" s="45"/>
      <c r="H729" s="45"/>
      <c r="I729" s="45"/>
    </row>
    <row r="730" spans="2:9" x14ac:dyDescent="0.2">
      <c r="B730" s="45"/>
      <c r="C730" s="45"/>
      <c r="D730" s="45"/>
      <c r="E730" s="45"/>
      <c r="F730" s="45"/>
      <c r="G730" s="45"/>
      <c r="H730" s="45"/>
      <c r="I730" s="45"/>
    </row>
    <row r="731" spans="2:9" x14ac:dyDescent="0.2">
      <c r="B731" s="45"/>
      <c r="C731" s="45"/>
      <c r="D731" s="45"/>
      <c r="E731" s="45"/>
      <c r="F731" s="45"/>
      <c r="G731" s="45"/>
      <c r="H731" s="45"/>
      <c r="I731" s="45"/>
    </row>
    <row r="732" spans="2:9" x14ac:dyDescent="0.2">
      <c r="B732" s="45"/>
      <c r="C732" s="45"/>
      <c r="D732" s="45"/>
      <c r="E732" s="45"/>
      <c r="F732" s="45"/>
      <c r="G732" s="45"/>
      <c r="H732" s="45"/>
      <c r="I732" s="45"/>
    </row>
    <row r="733" spans="2:9" x14ac:dyDescent="0.2">
      <c r="B733" s="45"/>
      <c r="C733" s="45"/>
      <c r="D733" s="45"/>
      <c r="E733" s="45"/>
      <c r="F733" s="45"/>
      <c r="G733" s="45"/>
      <c r="H733" s="45"/>
      <c r="I733" s="45"/>
    </row>
    <row r="734" spans="2:9" x14ac:dyDescent="0.2">
      <c r="B734" s="45"/>
      <c r="C734" s="45"/>
      <c r="D734" s="45"/>
      <c r="E734" s="45"/>
      <c r="F734" s="45"/>
      <c r="G734" s="45"/>
      <c r="H734" s="45"/>
      <c r="I734" s="45"/>
    </row>
    <row r="735" spans="2:9" x14ac:dyDescent="0.2">
      <c r="B735" s="45"/>
      <c r="C735" s="45"/>
      <c r="D735" s="45"/>
      <c r="E735" s="45"/>
      <c r="F735" s="45"/>
      <c r="G735" s="45"/>
      <c r="H735" s="45"/>
      <c r="I735" s="45"/>
    </row>
    <row r="736" spans="2:9" x14ac:dyDescent="0.2">
      <c r="B736" s="45"/>
      <c r="C736" s="45"/>
      <c r="D736" s="45"/>
      <c r="E736" s="45"/>
      <c r="F736" s="45"/>
      <c r="G736" s="45"/>
      <c r="H736" s="45"/>
      <c r="I736" s="45"/>
    </row>
    <row r="737" spans="2:9" x14ac:dyDescent="0.2">
      <c r="B737" s="45"/>
      <c r="C737" s="45"/>
      <c r="D737" s="45"/>
      <c r="E737" s="45"/>
      <c r="F737" s="45"/>
      <c r="G737" s="45"/>
      <c r="H737" s="45"/>
      <c r="I737" s="45"/>
    </row>
    <row r="738" spans="2:9" x14ac:dyDescent="0.2">
      <c r="B738" s="45"/>
      <c r="C738" s="45"/>
      <c r="D738" s="45"/>
      <c r="E738" s="45"/>
      <c r="F738" s="45"/>
      <c r="G738" s="45"/>
      <c r="H738" s="45"/>
      <c r="I738" s="45"/>
    </row>
    <row r="739" spans="2:9" x14ac:dyDescent="0.2">
      <c r="B739" s="45"/>
      <c r="C739" s="45"/>
      <c r="D739" s="45"/>
      <c r="E739" s="45"/>
      <c r="F739" s="45"/>
      <c r="G739" s="45"/>
      <c r="H739" s="45"/>
      <c r="I739" s="45"/>
    </row>
    <row r="740" spans="2:9" x14ac:dyDescent="0.2">
      <c r="B740" s="45"/>
      <c r="C740" s="45"/>
      <c r="D740" s="45"/>
      <c r="E740" s="45"/>
      <c r="F740" s="45"/>
      <c r="G740" s="45"/>
      <c r="H740" s="45"/>
      <c r="I740" s="45"/>
    </row>
    <row r="741" spans="2:9" x14ac:dyDescent="0.2">
      <c r="B741" s="45"/>
      <c r="C741" s="45"/>
      <c r="D741" s="45"/>
      <c r="E741" s="45"/>
      <c r="F741" s="45"/>
      <c r="G741" s="45"/>
      <c r="H741" s="45"/>
      <c r="I741" s="45"/>
    </row>
    <row r="742" spans="2:9" x14ac:dyDescent="0.2">
      <c r="B742" s="45"/>
      <c r="C742" s="45"/>
      <c r="D742" s="45"/>
      <c r="E742" s="45"/>
      <c r="F742" s="45"/>
      <c r="G742" s="45"/>
      <c r="H742" s="45"/>
      <c r="I742" s="45"/>
    </row>
    <row r="743" spans="2:9" x14ac:dyDescent="0.2">
      <c r="B743" s="45"/>
      <c r="C743" s="45"/>
      <c r="D743" s="45"/>
      <c r="E743" s="45"/>
      <c r="F743" s="45"/>
      <c r="G743" s="45"/>
      <c r="H743" s="45"/>
      <c r="I743" s="45"/>
    </row>
    <row r="744" spans="2:9" x14ac:dyDescent="0.2">
      <c r="B744" s="45"/>
      <c r="C744" s="45"/>
      <c r="D744" s="45"/>
      <c r="E744" s="45"/>
      <c r="F744" s="45"/>
      <c r="G744" s="45"/>
      <c r="H744" s="45"/>
      <c r="I744" s="45"/>
    </row>
    <row r="745" spans="2:9" x14ac:dyDescent="0.2">
      <c r="B745" s="45"/>
      <c r="C745" s="45"/>
      <c r="D745" s="45"/>
      <c r="E745" s="45"/>
      <c r="F745" s="45"/>
      <c r="G745" s="45"/>
      <c r="H745" s="45"/>
      <c r="I745" s="45"/>
    </row>
    <row r="746" spans="2:9" x14ac:dyDescent="0.2">
      <c r="B746" s="45"/>
      <c r="C746" s="45"/>
      <c r="D746" s="45"/>
      <c r="E746" s="45"/>
      <c r="F746" s="45"/>
      <c r="G746" s="45"/>
      <c r="H746" s="45"/>
      <c r="I746" s="45"/>
    </row>
    <row r="747" spans="2:9" x14ac:dyDescent="0.2">
      <c r="B747" s="45"/>
      <c r="C747" s="45"/>
      <c r="D747" s="45"/>
      <c r="E747" s="45"/>
      <c r="F747" s="45"/>
      <c r="G747" s="45"/>
      <c r="H747" s="45"/>
      <c r="I747" s="45"/>
    </row>
    <row r="748" spans="2:9" x14ac:dyDescent="0.2">
      <c r="B748" s="45"/>
      <c r="C748" s="45"/>
      <c r="D748" s="45"/>
      <c r="E748" s="45"/>
      <c r="F748" s="45"/>
      <c r="G748" s="45"/>
      <c r="H748" s="45"/>
      <c r="I748" s="45"/>
    </row>
    <row r="749" spans="2:9" x14ac:dyDescent="0.2">
      <c r="B749" s="45"/>
      <c r="C749" s="45"/>
      <c r="D749" s="45"/>
      <c r="E749" s="45"/>
      <c r="F749" s="45"/>
      <c r="G749" s="45"/>
      <c r="H749" s="45"/>
      <c r="I749" s="45"/>
    </row>
    <row r="750" spans="2:9" x14ac:dyDescent="0.2">
      <c r="B750" s="45"/>
      <c r="C750" s="45"/>
      <c r="D750" s="45"/>
      <c r="E750" s="45"/>
      <c r="F750" s="45"/>
      <c r="G750" s="45"/>
      <c r="H750" s="45"/>
      <c r="I750" s="45"/>
    </row>
    <row r="751" spans="2:9" x14ac:dyDescent="0.2">
      <c r="B751" s="45"/>
      <c r="C751" s="45"/>
      <c r="D751" s="45"/>
      <c r="E751" s="45"/>
      <c r="F751" s="45"/>
      <c r="G751" s="45"/>
      <c r="H751" s="45"/>
      <c r="I751" s="45"/>
    </row>
    <row r="752" spans="2:9" x14ac:dyDescent="0.2">
      <c r="B752" s="45"/>
      <c r="C752" s="45"/>
      <c r="D752" s="45"/>
      <c r="E752" s="45"/>
      <c r="F752" s="45"/>
      <c r="G752" s="45"/>
      <c r="H752" s="45"/>
      <c r="I752" s="45"/>
    </row>
    <row r="753" spans="2:9" x14ac:dyDescent="0.2">
      <c r="B753" s="45"/>
      <c r="C753" s="45"/>
      <c r="D753" s="45"/>
      <c r="E753" s="45"/>
      <c r="F753" s="45"/>
      <c r="G753" s="45"/>
      <c r="H753" s="45"/>
      <c r="I753" s="45"/>
    </row>
    <row r="754" spans="2:9" x14ac:dyDescent="0.2">
      <c r="B754" s="45"/>
      <c r="C754" s="45"/>
      <c r="D754" s="45"/>
      <c r="E754" s="45"/>
      <c r="F754" s="45"/>
      <c r="G754" s="45"/>
      <c r="H754" s="45"/>
      <c r="I754" s="45"/>
    </row>
    <row r="755" spans="2:9" x14ac:dyDescent="0.2">
      <c r="B755" s="45"/>
      <c r="C755" s="45"/>
      <c r="D755" s="45"/>
      <c r="E755" s="45"/>
      <c r="F755" s="45"/>
      <c r="G755" s="45"/>
      <c r="H755" s="45"/>
      <c r="I755" s="45"/>
    </row>
    <row r="756" spans="2:9" x14ac:dyDescent="0.2">
      <c r="B756" s="45"/>
      <c r="C756" s="45"/>
      <c r="D756" s="45"/>
      <c r="E756" s="45"/>
      <c r="F756" s="45"/>
      <c r="G756" s="45"/>
      <c r="H756" s="45"/>
      <c r="I756" s="45"/>
    </row>
    <row r="757" spans="2:9" x14ac:dyDescent="0.2">
      <c r="B757" s="45"/>
      <c r="C757" s="45"/>
      <c r="D757" s="45"/>
      <c r="E757" s="45"/>
      <c r="F757" s="45"/>
      <c r="G757" s="45"/>
      <c r="H757" s="45"/>
      <c r="I757" s="45"/>
    </row>
    <row r="758" spans="2:9" x14ac:dyDescent="0.2">
      <c r="B758" s="45"/>
      <c r="C758" s="45"/>
      <c r="D758" s="45"/>
      <c r="E758" s="45"/>
      <c r="F758" s="45"/>
      <c r="G758" s="45"/>
      <c r="H758" s="45"/>
      <c r="I758" s="45"/>
    </row>
    <row r="759" spans="2:9" x14ac:dyDescent="0.2">
      <c r="B759" s="45"/>
      <c r="C759" s="45"/>
      <c r="D759" s="45"/>
      <c r="E759" s="45"/>
      <c r="F759" s="45"/>
      <c r="G759" s="45"/>
      <c r="H759" s="45"/>
      <c r="I759" s="45"/>
    </row>
    <row r="760" spans="2:9" x14ac:dyDescent="0.2">
      <c r="B760" s="45"/>
      <c r="C760" s="45"/>
      <c r="D760" s="45"/>
      <c r="E760" s="45"/>
      <c r="F760" s="45"/>
      <c r="G760" s="45"/>
      <c r="H760" s="45"/>
      <c r="I760" s="45"/>
    </row>
    <row r="761" spans="2:9" x14ac:dyDescent="0.2">
      <c r="B761" s="45"/>
      <c r="C761" s="45"/>
      <c r="D761" s="45"/>
      <c r="E761" s="45"/>
      <c r="F761" s="45"/>
      <c r="G761" s="45"/>
      <c r="H761" s="45"/>
      <c r="I761" s="45"/>
    </row>
    <row r="762" spans="2:9" x14ac:dyDescent="0.2">
      <c r="B762" s="45"/>
      <c r="C762" s="45"/>
      <c r="D762" s="45"/>
      <c r="E762" s="45"/>
      <c r="F762" s="45"/>
      <c r="G762" s="45"/>
      <c r="H762" s="45"/>
      <c r="I762" s="45"/>
    </row>
    <row r="763" spans="2:9" x14ac:dyDescent="0.2">
      <c r="B763" s="45"/>
      <c r="C763" s="45"/>
      <c r="D763" s="45"/>
      <c r="E763" s="45"/>
      <c r="F763" s="45"/>
      <c r="G763" s="45"/>
      <c r="H763" s="45"/>
      <c r="I763" s="45"/>
    </row>
    <row r="764" spans="2:9" x14ac:dyDescent="0.2">
      <c r="B764" s="45"/>
      <c r="C764" s="45"/>
      <c r="D764" s="45"/>
      <c r="E764" s="45"/>
      <c r="F764" s="45"/>
      <c r="G764" s="45"/>
      <c r="H764" s="45"/>
      <c r="I764" s="45"/>
    </row>
    <row r="765" spans="2:9" x14ac:dyDescent="0.2">
      <c r="B765" s="45"/>
      <c r="C765" s="45"/>
      <c r="D765" s="45"/>
      <c r="E765" s="45"/>
      <c r="F765" s="45"/>
      <c r="G765" s="45"/>
      <c r="H765" s="45"/>
      <c r="I765" s="45"/>
    </row>
    <row r="766" spans="2:9" x14ac:dyDescent="0.2">
      <c r="B766" s="45"/>
      <c r="C766" s="45"/>
      <c r="D766" s="45"/>
      <c r="E766" s="45"/>
      <c r="F766" s="45"/>
      <c r="G766" s="45"/>
      <c r="H766" s="45"/>
      <c r="I766" s="45"/>
    </row>
    <row r="767" spans="2:9" x14ac:dyDescent="0.2">
      <c r="B767" s="45"/>
      <c r="C767" s="45"/>
      <c r="D767" s="45"/>
      <c r="E767" s="45"/>
      <c r="F767" s="45"/>
      <c r="G767" s="45"/>
      <c r="H767" s="45"/>
      <c r="I767" s="45"/>
    </row>
    <row r="768" spans="2:9" x14ac:dyDescent="0.2">
      <c r="B768" s="45"/>
      <c r="C768" s="45"/>
      <c r="D768" s="45"/>
      <c r="E768" s="45"/>
      <c r="F768" s="45"/>
      <c r="G768" s="45"/>
      <c r="H768" s="45"/>
      <c r="I768" s="45"/>
    </row>
    <row r="769" spans="2:9" x14ac:dyDescent="0.2">
      <c r="B769" s="45"/>
      <c r="C769" s="45"/>
      <c r="D769" s="45"/>
      <c r="E769" s="45"/>
      <c r="F769" s="45"/>
      <c r="G769" s="45"/>
      <c r="H769" s="45"/>
      <c r="I769" s="45"/>
    </row>
    <row r="770" spans="2:9" x14ac:dyDescent="0.2">
      <c r="B770" s="45"/>
      <c r="C770" s="45"/>
      <c r="D770" s="45"/>
      <c r="E770" s="45"/>
      <c r="F770" s="45"/>
      <c r="G770" s="45"/>
      <c r="H770" s="45"/>
      <c r="I770" s="45"/>
    </row>
    <row r="771" spans="2:9" x14ac:dyDescent="0.2">
      <c r="B771" s="45"/>
      <c r="C771" s="45"/>
      <c r="D771" s="45"/>
      <c r="E771" s="45"/>
      <c r="F771" s="45"/>
      <c r="G771" s="45"/>
      <c r="H771" s="45"/>
      <c r="I771" s="45"/>
    </row>
    <row r="772" spans="2:9" x14ac:dyDescent="0.2">
      <c r="B772" s="45"/>
      <c r="C772" s="45"/>
      <c r="D772" s="45"/>
      <c r="E772" s="45"/>
      <c r="F772" s="45"/>
      <c r="G772" s="45"/>
      <c r="H772" s="45"/>
      <c r="I772" s="45"/>
    </row>
    <row r="773" spans="2:9" x14ac:dyDescent="0.2">
      <c r="B773" s="45"/>
      <c r="C773" s="45"/>
      <c r="D773" s="45"/>
      <c r="E773" s="45"/>
      <c r="F773" s="45"/>
      <c r="G773" s="45"/>
      <c r="H773" s="45"/>
      <c r="I773" s="45"/>
    </row>
    <row r="774" spans="2:9" x14ac:dyDescent="0.2">
      <c r="B774" s="45"/>
      <c r="C774" s="45"/>
      <c r="D774" s="45"/>
      <c r="E774" s="45"/>
      <c r="F774" s="45"/>
      <c r="G774" s="45"/>
      <c r="H774" s="45"/>
      <c r="I774" s="45"/>
    </row>
    <row r="775" spans="2:9" x14ac:dyDescent="0.2">
      <c r="B775" s="45"/>
      <c r="C775" s="45"/>
      <c r="D775" s="45"/>
      <c r="E775" s="45"/>
      <c r="F775" s="45"/>
      <c r="G775" s="45"/>
      <c r="H775" s="45"/>
      <c r="I775" s="45"/>
    </row>
    <row r="776" spans="2:9" x14ac:dyDescent="0.2">
      <c r="B776" s="45"/>
      <c r="C776" s="45"/>
      <c r="D776" s="45"/>
      <c r="E776" s="45"/>
      <c r="F776" s="45"/>
      <c r="G776" s="45"/>
      <c r="H776" s="45"/>
      <c r="I776" s="45"/>
    </row>
    <row r="777" spans="2:9" x14ac:dyDescent="0.2">
      <c r="B777" s="45"/>
      <c r="C777" s="45"/>
      <c r="D777" s="45"/>
      <c r="E777" s="45"/>
      <c r="F777" s="45"/>
      <c r="G777" s="45"/>
      <c r="H777" s="45"/>
      <c r="I777" s="45"/>
    </row>
    <row r="778" spans="2:9" x14ac:dyDescent="0.2">
      <c r="B778" s="45"/>
      <c r="C778" s="45"/>
      <c r="D778" s="45"/>
      <c r="E778" s="45"/>
      <c r="F778" s="45"/>
      <c r="G778" s="45"/>
      <c r="H778" s="45"/>
      <c r="I778" s="45"/>
    </row>
    <row r="779" spans="2:9" x14ac:dyDescent="0.2">
      <c r="B779" s="45"/>
      <c r="C779" s="45"/>
      <c r="D779" s="45"/>
      <c r="E779" s="45"/>
      <c r="F779" s="45"/>
      <c r="G779" s="45"/>
      <c r="H779" s="45"/>
      <c r="I779" s="45"/>
    </row>
    <row r="780" spans="2:9" x14ac:dyDescent="0.2">
      <c r="B780" s="45"/>
      <c r="C780" s="45"/>
      <c r="D780" s="45"/>
      <c r="E780" s="45"/>
      <c r="F780" s="45"/>
      <c r="G780" s="45"/>
      <c r="H780" s="45"/>
      <c r="I780" s="45"/>
    </row>
    <row r="781" spans="2:9" x14ac:dyDescent="0.2">
      <c r="B781" s="45"/>
      <c r="C781" s="45"/>
      <c r="D781" s="45"/>
      <c r="E781" s="45"/>
      <c r="F781" s="45"/>
      <c r="G781" s="45"/>
      <c r="H781" s="45"/>
      <c r="I781" s="45"/>
    </row>
    <row r="782" spans="2:9" x14ac:dyDescent="0.2">
      <c r="B782" s="45"/>
      <c r="C782" s="45"/>
      <c r="D782" s="45"/>
      <c r="E782" s="45"/>
      <c r="F782" s="45"/>
      <c r="G782" s="45"/>
      <c r="H782" s="45"/>
      <c r="I782" s="45"/>
    </row>
    <row r="783" spans="2:9" x14ac:dyDescent="0.2">
      <c r="B783" s="45"/>
      <c r="C783" s="45"/>
      <c r="D783" s="45"/>
      <c r="E783" s="45"/>
      <c r="F783" s="45"/>
      <c r="G783" s="45"/>
      <c r="H783" s="45"/>
      <c r="I783" s="45"/>
    </row>
    <row r="784" spans="2:9" x14ac:dyDescent="0.2">
      <c r="B784" s="45"/>
      <c r="C784" s="45"/>
      <c r="D784" s="45"/>
      <c r="E784" s="45"/>
      <c r="F784" s="45"/>
      <c r="G784" s="45"/>
      <c r="H784" s="45"/>
      <c r="I784" s="45"/>
    </row>
    <row r="785" spans="2:9" x14ac:dyDescent="0.2">
      <c r="B785" s="45"/>
      <c r="C785" s="45"/>
      <c r="D785" s="45"/>
      <c r="E785" s="45"/>
      <c r="F785" s="45"/>
      <c r="G785" s="45"/>
      <c r="H785" s="45"/>
      <c r="I785" s="45"/>
    </row>
    <row r="786" spans="2:9" x14ac:dyDescent="0.2">
      <c r="B786" s="45"/>
      <c r="C786" s="45"/>
      <c r="D786" s="45"/>
      <c r="E786" s="45"/>
      <c r="F786" s="45"/>
      <c r="G786" s="45"/>
      <c r="H786" s="45"/>
      <c r="I786" s="45"/>
    </row>
    <row r="787" spans="2:9" x14ac:dyDescent="0.2">
      <c r="B787" s="45"/>
      <c r="C787" s="45"/>
      <c r="D787" s="45"/>
      <c r="E787" s="45"/>
      <c r="F787" s="45"/>
      <c r="G787" s="45"/>
      <c r="H787" s="45"/>
      <c r="I787" s="45"/>
    </row>
    <row r="788" spans="2:9" x14ac:dyDescent="0.2">
      <c r="B788" s="45"/>
      <c r="C788" s="45"/>
      <c r="D788" s="45"/>
      <c r="E788" s="45"/>
      <c r="F788" s="45"/>
      <c r="G788" s="45"/>
      <c r="H788" s="45"/>
      <c r="I788" s="45"/>
    </row>
    <row r="789" spans="2:9" x14ac:dyDescent="0.2">
      <c r="B789" s="45"/>
      <c r="C789" s="45"/>
      <c r="D789" s="45"/>
      <c r="E789" s="45"/>
      <c r="F789" s="45"/>
      <c r="G789" s="45"/>
      <c r="H789" s="45"/>
      <c r="I789" s="45"/>
    </row>
    <row r="790" spans="2:9" x14ac:dyDescent="0.2">
      <c r="B790" s="45"/>
      <c r="C790" s="45"/>
      <c r="D790" s="45"/>
      <c r="E790" s="45"/>
      <c r="F790" s="45"/>
      <c r="G790" s="45"/>
      <c r="H790" s="45"/>
      <c r="I790" s="45"/>
    </row>
    <row r="791" spans="2:9" x14ac:dyDescent="0.2">
      <c r="B791" s="45"/>
      <c r="C791" s="45"/>
      <c r="D791" s="45"/>
      <c r="E791" s="45"/>
      <c r="F791" s="45"/>
      <c r="G791" s="45"/>
      <c r="H791" s="45"/>
      <c r="I791" s="45"/>
    </row>
    <row r="792" spans="2:9" x14ac:dyDescent="0.2">
      <c r="B792" s="45"/>
      <c r="C792" s="45"/>
      <c r="D792" s="45"/>
      <c r="E792" s="45"/>
      <c r="F792" s="45"/>
      <c r="G792" s="45"/>
      <c r="H792" s="45"/>
      <c r="I792" s="45"/>
    </row>
    <row r="793" spans="2:9" x14ac:dyDescent="0.2">
      <c r="B793" s="45"/>
      <c r="C793" s="45"/>
      <c r="D793" s="45"/>
      <c r="E793" s="45"/>
      <c r="F793" s="45"/>
      <c r="G793" s="45"/>
      <c r="H793" s="45"/>
      <c r="I793" s="45"/>
    </row>
    <row r="794" spans="2:9" x14ac:dyDescent="0.2">
      <c r="B794" s="45"/>
      <c r="C794" s="45"/>
      <c r="D794" s="45"/>
      <c r="E794" s="45"/>
      <c r="F794" s="45"/>
      <c r="G794" s="45"/>
      <c r="H794" s="45"/>
      <c r="I794" s="45"/>
    </row>
    <row r="795" spans="2:9" x14ac:dyDescent="0.2">
      <c r="B795" s="45"/>
      <c r="C795" s="45"/>
      <c r="D795" s="45"/>
      <c r="E795" s="45"/>
      <c r="F795" s="45"/>
      <c r="G795" s="45"/>
      <c r="H795" s="45"/>
      <c r="I795" s="45"/>
    </row>
    <row r="796" spans="2:9" x14ac:dyDescent="0.2">
      <c r="B796" s="45"/>
      <c r="C796" s="45"/>
      <c r="D796" s="45"/>
      <c r="E796" s="45"/>
      <c r="F796" s="45"/>
      <c r="G796" s="45"/>
      <c r="H796" s="45"/>
      <c r="I796" s="45"/>
    </row>
    <row r="797" spans="2:9" x14ac:dyDescent="0.2">
      <c r="B797" s="45"/>
      <c r="C797" s="45"/>
      <c r="D797" s="45"/>
      <c r="E797" s="45"/>
      <c r="F797" s="45"/>
      <c r="G797" s="45"/>
      <c r="H797" s="45"/>
      <c r="I797" s="45"/>
    </row>
    <row r="798" spans="2:9" x14ac:dyDescent="0.2">
      <c r="B798" s="45"/>
      <c r="C798" s="45"/>
      <c r="D798" s="45"/>
      <c r="E798" s="45"/>
      <c r="F798" s="45"/>
      <c r="G798" s="45"/>
      <c r="H798" s="45"/>
      <c r="I798" s="45"/>
    </row>
    <row r="799" spans="2:9" x14ac:dyDescent="0.2">
      <c r="B799" s="45"/>
      <c r="C799" s="45"/>
      <c r="D799" s="45"/>
      <c r="E799" s="45"/>
      <c r="F799" s="45"/>
      <c r="G799" s="45"/>
      <c r="H799" s="45"/>
      <c r="I799" s="45"/>
    </row>
    <row r="800" spans="2:9" x14ac:dyDescent="0.2">
      <c r="B800" s="45"/>
      <c r="C800" s="45"/>
      <c r="D800" s="45"/>
      <c r="E800" s="45"/>
      <c r="F800" s="45"/>
      <c r="G800" s="45"/>
      <c r="H800" s="45"/>
      <c r="I800" s="45"/>
    </row>
    <row r="801" spans="2:9" x14ac:dyDescent="0.2">
      <c r="B801" s="45"/>
      <c r="C801" s="45"/>
      <c r="D801" s="45"/>
      <c r="E801" s="45"/>
      <c r="F801" s="45"/>
      <c r="G801" s="45"/>
      <c r="H801" s="45"/>
      <c r="I801" s="45"/>
    </row>
    <row r="802" spans="2:9" x14ac:dyDescent="0.2">
      <c r="B802" s="45"/>
      <c r="C802" s="45"/>
      <c r="D802" s="45"/>
      <c r="E802" s="45"/>
      <c r="F802" s="45"/>
      <c r="G802" s="45"/>
      <c r="H802" s="45"/>
      <c r="I802" s="45"/>
    </row>
    <row r="803" spans="2:9" x14ac:dyDescent="0.2">
      <c r="B803" s="45"/>
      <c r="C803" s="45"/>
      <c r="D803" s="45"/>
      <c r="E803" s="45"/>
      <c r="F803" s="45"/>
      <c r="G803" s="45"/>
      <c r="H803" s="45"/>
      <c r="I803" s="45"/>
    </row>
    <row r="804" spans="2:9" x14ac:dyDescent="0.2">
      <c r="B804" s="45"/>
      <c r="C804" s="45"/>
      <c r="D804" s="45"/>
      <c r="E804" s="45"/>
      <c r="F804" s="45"/>
      <c r="G804" s="45"/>
      <c r="H804" s="45"/>
      <c r="I804" s="45"/>
    </row>
    <row r="805" spans="2:9" x14ac:dyDescent="0.2">
      <c r="B805" s="45"/>
      <c r="C805" s="45"/>
      <c r="D805" s="45"/>
      <c r="E805" s="45"/>
      <c r="F805" s="45"/>
      <c r="G805" s="45"/>
      <c r="H805" s="45"/>
      <c r="I805" s="45"/>
    </row>
    <row r="806" spans="2:9" x14ac:dyDescent="0.2">
      <c r="B806" s="45"/>
      <c r="C806" s="45"/>
      <c r="D806" s="45"/>
      <c r="E806" s="45"/>
      <c r="F806" s="45"/>
      <c r="G806" s="45"/>
      <c r="H806" s="45"/>
      <c r="I806" s="45"/>
    </row>
    <row r="807" spans="2:9" x14ac:dyDescent="0.2">
      <c r="B807" s="45"/>
      <c r="C807" s="45"/>
      <c r="D807" s="45"/>
      <c r="E807" s="45"/>
      <c r="F807" s="45"/>
      <c r="G807" s="45"/>
      <c r="H807" s="45"/>
      <c r="I807" s="45"/>
    </row>
    <row r="808" spans="2:9" x14ac:dyDescent="0.2">
      <c r="B808" s="45"/>
      <c r="C808" s="45"/>
      <c r="D808" s="45"/>
      <c r="E808" s="45"/>
      <c r="F808" s="45"/>
      <c r="G808" s="45"/>
      <c r="H808" s="45"/>
      <c r="I808" s="45"/>
    </row>
    <row r="809" spans="2:9" x14ac:dyDescent="0.2">
      <c r="B809" s="45"/>
      <c r="C809" s="45"/>
      <c r="D809" s="45"/>
      <c r="E809" s="45"/>
      <c r="F809" s="45"/>
      <c r="G809" s="45"/>
      <c r="H809" s="45"/>
      <c r="I809" s="45"/>
    </row>
    <row r="810" spans="2:9" x14ac:dyDescent="0.2">
      <c r="B810" s="45"/>
      <c r="C810" s="45"/>
      <c r="D810" s="45"/>
      <c r="E810" s="45"/>
      <c r="F810" s="45"/>
      <c r="G810" s="45"/>
      <c r="H810" s="45"/>
      <c r="I810" s="45"/>
    </row>
    <row r="811" spans="2:9" x14ac:dyDescent="0.2">
      <c r="B811" s="45"/>
      <c r="C811" s="45"/>
      <c r="D811" s="45"/>
      <c r="E811" s="45"/>
      <c r="F811" s="45"/>
      <c r="G811" s="45"/>
      <c r="H811" s="45"/>
      <c r="I811" s="45"/>
    </row>
    <row r="812" spans="2:9" x14ac:dyDescent="0.2">
      <c r="B812" s="45"/>
      <c r="C812" s="45"/>
      <c r="D812" s="45"/>
      <c r="E812" s="45"/>
      <c r="F812" s="45"/>
      <c r="G812" s="45"/>
      <c r="H812" s="45"/>
      <c r="I812" s="45"/>
    </row>
    <row r="813" spans="2:9" x14ac:dyDescent="0.2">
      <c r="B813" s="45"/>
      <c r="C813" s="45"/>
      <c r="D813" s="45"/>
      <c r="E813" s="45"/>
      <c r="F813" s="45"/>
      <c r="G813" s="45"/>
      <c r="H813" s="45"/>
      <c r="I813" s="45"/>
    </row>
    <row r="814" spans="2:9" x14ac:dyDescent="0.2">
      <c r="B814" s="45"/>
      <c r="C814" s="45"/>
      <c r="D814" s="45"/>
      <c r="E814" s="45"/>
      <c r="F814" s="45"/>
      <c r="G814" s="45"/>
      <c r="H814" s="45"/>
      <c r="I814" s="45"/>
    </row>
    <row r="815" spans="2:9" x14ac:dyDescent="0.2">
      <c r="B815" s="45"/>
      <c r="C815" s="45"/>
      <c r="D815" s="45"/>
      <c r="E815" s="45"/>
      <c r="F815" s="45"/>
      <c r="G815" s="45"/>
      <c r="H815" s="45"/>
      <c r="I815" s="45"/>
    </row>
    <row r="816" spans="2:9" x14ac:dyDescent="0.2">
      <c r="B816" s="45"/>
      <c r="C816" s="45"/>
      <c r="D816" s="45"/>
      <c r="E816" s="45"/>
      <c r="F816" s="45"/>
      <c r="G816" s="45"/>
      <c r="H816" s="45"/>
      <c r="I816" s="45"/>
    </row>
    <row r="817" spans="2:9" x14ac:dyDescent="0.2">
      <c r="B817" s="45"/>
      <c r="C817" s="45"/>
      <c r="D817" s="45"/>
      <c r="E817" s="45"/>
      <c r="F817" s="45"/>
      <c r="G817" s="45"/>
      <c r="H817" s="45"/>
      <c r="I817" s="45"/>
    </row>
    <row r="818" spans="2:9" x14ac:dyDescent="0.2">
      <c r="B818" s="45"/>
      <c r="C818" s="45"/>
      <c r="D818" s="45"/>
      <c r="E818" s="45"/>
      <c r="F818" s="45"/>
      <c r="G818" s="45"/>
      <c r="H818" s="45"/>
      <c r="I818" s="45"/>
    </row>
    <row r="819" spans="2:9" x14ac:dyDescent="0.2">
      <c r="B819" s="45"/>
      <c r="C819" s="45"/>
      <c r="D819" s="45"/>
      <c r="E819" s="45"/>
      <c r="F819" s="45"/>
      <c r="G819" s="45"/>
      <c r="H819" s="45"/>
      <c r="I819" s="45"/>
    </row>
    <row r="820" spans="2:9" x14ac:dyDescent="0.2">
      <c r="B820" s="45"/>
      <c r="C820" s="45"/>
      <c r="D820" s="45"/>
      <c r="E820" s="45"/>
      <c r="F820" s="45"/>
      <c r="G820" s="45"/>
      <c r="H820" s="45"/>
      <c r="I820" s="45"/>
    </row>
    <row r="821" spans="2:9" x14ac:dyDescent="0.2">
      <c r="B821" s="45"/>
      <c r="C821" s="45"/>
      <c r="D821" s="45"/>
      <c r="E821" s="45"/>
      <c r="F821" s="45"/>
      <c r="G821" s="45"/>
      <c r="H821" s="45"/>
      <c r="I821" s="45"/>
    </row>
    <row r="822" spans="2:9" x14ac:dyDescent="0.2">
      <c r="B822" s="45"/>
      <c r="C822" s="45"/>
      <c r="D822" s="45"/>
      <c r="E822" s="45"/>
      <c r="F822" s="45"/>
      <c r="G822" s="45"/>
      <c r="H822" s="45"/>
      <c r="I822" s="45"/>
    </row>
    <row r="823" spans="2:9" x14ac:dyDescent="0.2">
      <c r="B823" s="45"/>
      <c r="C823" s="45"/>
      <c r="D823" s="45"/>
      <c r="E823" s="45"/>
      <c r="F823" s="45"/>
      <c r="G823" s="45"/>
      <c r="H823" s="45"/>
      <c r="I823" s="45"/>
    </row>
    <row r="824" spans="2:9" x14ac:dyDescent="0.2">
      <c r="B824" s="45"/>
      <c r="C824" s="45"/>
      <c r="D824" s="45"/>
      <c r="E824" s="45"/>
      <c r="F824" s="45"/>
      <c r="G824" s="45"/>
      <c r="H824" s="45"/>
      <c r="I824" s="45"/>
    </row>
    <row r="825" spans="2:9" x14ac:dyDescent="0.2">
      <c r="B825" s="45"/>
      <c r="C825" s="45"/>
      <c r="D825" s="45"/>
      <c r="E825" s="45"/>
      <c r="F825" s="45"/>
      <c r="G825" s="45"/>
      <c r="H825" s="45"/>
      <c r="I825" s="45"/>
    </row>
    <row r="826" spans="2:9" x14ac:dyDescent="0.2">
      <c r="B826" s="45"/>
      <c r="C826" s="45"/>
      <c r="D826" s="45"/>
      <c r="E826" s="45"/>
      <c r="F826" s="45"/>
      <c r="G826" s="45"/>
      <c r="H826" s="45"/>
      <c r="I826" s="45"/>
    </row>
    <row r="827" spans="2:9" x14ac:dyDescent="0.2">
      <c r="B827" s="45"/>
      <c r="C827" s="45"/>
      <c r="D827" s="45"/>
      <c r="E827" s="45"/>
      <c r="F827" s="45"/>
      <c r="G827" s="45"/>
      <c r="H827" s="45"/>
      <c r="I827" s="45"/>
    </row>
    <row r="828" spans="2:9" x14ac:dyDescent="0.2">
      <c r="B828" s="45"/>
      <c r="C828" s="45"/>
      <c r="D828" s="45"/>
      <c r="E828" s="45"/>
      <c r="F828" s="45"/>
      <c r="G828" s="45"/>
      <c r="H828" s="45"/>
      <c r="I828" s="45"/>
    </row>
    <row r="829" spans="2:9" x14ac:dyDescent="0.2">
      <c r="B829" s="45"/>
      <c r="C829" s="45"/>
      <c r="D829" s="45"/>
      <c r="E829" s="45"/>
      <c r="F829" s="45"/>
      <c r="G829" s="45"/>
      <c r="H829" s="45"/>
      <c r="I829" s="45"/>
    </row>
    <row r="830" spans="2:9" x14ac:dyDescent="0.2">
      <c r="B830" s="45"/>
      <c r="C830" s="45"/>
      <c r="D830" s="45"/>
      <c r="E830" s="45"/>
      <c r="F830" s="45"/>
      <c r="G830" s="45"/>
      <c r="H830" s="45"/>
      <c r="I830" s="45"/>
    </row>
    <row r="831" spans="2:9" x14ac:dyDescent="0.2">
      <c r="B831" s="45"/>
      <c r="C831" s="45"/>
      <c r="D831" s="45"/>
      <c r="E831" s="45"/>
      <c r="F831" s="45"/>
      <c r="G831" s="45"/>
      <c r="H831" s="45"/>
      <c r="I831" s="45"/>
    </row>
    <row r="832" spans="2:9" x14ac:dyDescent="0.2">
      <c r="B832" s="45"/>
      <c r="C832" s="45"/>
      <c r="D832" s="45"/>
      <c r="E832" s="45"/>
      <c r="F832" s="45"/>
      <c r="G832" s="45"/>
      <c r="H832" s="45"/>
      <c r="I832" s="45"/>
    </row>
    <row r="833" spans="2:9" x14ac:dyDescent="0.2">
      <c r="B833" s="45"/>
      <c r="C833" s="45"/>
      <c r="D833" s="45"/>
      <c r="E833" s="45"/>
      <c r="F833" s="45"/>
      <c r="G833" s="45"/>
      <c r="H833" s="45"/>
      <c r="I833" s="45"/>
    </row>
    <row r="834" spans="2:9" x14ac:dyDescent="0.2">
      <c r="B834" s="45"/>
      <c r="C834" s="45"/>
      <c r="D834" s="45"/>
      <c r="E834" s="45"/>
      <c r="F834" s="45"/>
      <c r="G834" s="45"/>
      <c r="H834" s="45"/>
      <c r="I834" s="45"/>
    </row>
    <row r="835" spans="2:9" x14ac:dyDescent="0.2">
      <c r="B835" s="45"/>
      <c r="C835" s="45"/>
      <c r="D835" s="45"/>
      <c r="E835" s="45"/>
      <c r="F835" s="45"/>
      <c r="G835" s="45"/>
      <c r="H835" s="45"/>
      <c r="I835" s="45"/>
    </row>
    <row r="836" spans="2:9" x14ac:dyDescent="0.2">
      <c r="B836" s="45"/>
      <c r="C836" s="45"/>
      <c r="D836" s="45"/>
      <c r="E836" s="45"/>
      <c r="F836" s="45"/>
      <c r="G836" s="45"/>
      <c r="H836" s="45"/>
      <c r="I836" s="45"/>
    </row>
    <row r="837" spans="2:9" x14ac:dyDescent="0.2">
      <c r="B837" s="45"/>
      <c r="C837" s="45"/>
      <c r="D837" s="45"/>
      <c r="E837" s="45"/>
      <c r="F837" s="45"/>
      <c r="G837" s="45"/>
      <c r="H837" s="45"/>
      <c r="I837" s="45"/>
    </row>
    <row r="838" spans="2:9" x14ac:dyDescent="0.2">
      <c r="B838" s="45"/>
      <c r="C838" s="45"/>
      <c r="D838" s="45"/>
      <c r="E838" s="45"/>
      <c r="F838" s="45"/>
      <c r="G838" s="45"/>
      <c r="H838" s="45"/>
      <c r="I838" s="45"/>
    </row>
    <row r="839" spans="2:9" x14ac:dyDescent="0.2">
      <c r="B839" s="45"/>
      <c r="C839" s="45"/>
      <c r="D839" s="45"/>
      <c r="E839" s="45"/>
      <c r="F839" s="45"/>
      <c r="G839" s="45"/>
      <c r="H839" s="45"/>
      <c r="I839" s="45"/>
    </row>
    <row r="840" spans="2:9" x14ac:dyDescent="0.2">
      <c r="B840" s="45"/>
      <c r="C840" s="45"/>
      <c r="D840" s="45"/>
      <c r="E840" s="45"/>
      <c r="F840" s="45"/>
      <c r="G840" s="45"/>
      <c r="H840" s="45"/>
      <c r="I840" s="45"/>
    </row>
    <row r="841" spans="2:9" x14ac:dyDescent="0.2">
      <c r="B841" s="45"/>
      <c r="C841" s="45"/>
      <c r="D841" s="45"/>
      <c r="E841" s="45"/>
      <c r="F841" s="45"/>
      <c r="G841" s="45"/>
      <c r="H841" s="45"/>
      <c r="I841" s="45"/>
    </row>
    <row r="842" spans="2:9" x14ac:dyDescent="0.2">
      <c r="B842" s="45"/>
      <c r="C842" s="45"/>
      <c r="D842" s="45"/>
      <c r="E842" s="45"/>
      <c r="F842" s="45"/>
      <c r="G842" s="45"/>
      <c r="H842" s="45"/>
      <c r="I842" s="45"/>
    </row>
    <row r="843" spans="2:9" x14ac:dyDescent="0.2">
      <c r="B843" s="45"/>
      <c r="C843" s="45"/>
      <c r="D843" s="45"/>
      <c r="E843" s="45"/>
      <c r="F843" s="45"/>
      <c r="G843" s="45"/>
      <c r="H843" s="45"/>
      <c r="I843" s="45"/>
    </row>
    <row r="844" spans="2:9" x14ac:dyDescent="0.2">
      <c r="B844" s="45"/>
      <c r="C844" s="45"/>
      <c r="D844" s="45"/>
      <c r="E844" s="45"/>
      <c r="F844" s="45"/>
      <c r="G844" s="45"/>
      <c r="H844" s="45"/>
      <c r="I844" s="45"/>
    </row>
    <row r="845" spans="2:9" x14ac:dyDescent="0.2">
      <c r="B845" s="45"/>
      <c r="C845" s="45"/>
      <c r="D845" s="45"/>
      <c r="E845" s="45"/>
      <c r="F845" s="45"/>
      <c r="G845" s="45"/>
      <c r="H845" s="45"/>
      <c r="I845" s="45"/>
    </row>
    <row r="846" spans="2:9" x14ac:dyDescent="0.2">
      <c r="B846" s="45"/>
      <c r="C846" s="45"/>
      <c r="D846" s="45"/>
      <c r="E846" s="45"/>
      <c r="F846" s="45"/>
      <c r="G846" s="45"/>
      <c r="H846" s="45"/>
      <c r="I846" s="45"/>
    </row>
    <row r="847" spans="2:9" x14ac:dyDescent="0.2">
      <c r="B847" s="45"/>
      <c r="C847" s="45"/>
      <c r="D847" s="45"/>
      <c r="E847" s="45"/>
      <c r="F847" s="45"/>
      <c r="G847" s="45"/>
      <c r="H847" s="45"/>
      <c r="I847" s="45"/>
    </row>
    <row r="848" spans="2:9" x14ac:dyDescent="0.2">
      <c r="B848" s="45"/>
      <c r="C848" s="45"/>
      <c r="D848" s="45"/>
      <c r="E848" s="45"/>
      <c r="F848" s="45"/>
      <c r="G848" s="45"/>
      <c r="H848" s="45"/>
      <c r="I848" s="45"/>
    </row>
    <row r="849" spans="2:9" x14ac:dyDescent="0.2">
      <c r="B849" s="45"/>
      <c r="C849" s="45"/>
      <c r="D849" s="45"/>
      <c r="E849" s="45"/>
      <c r="F849" s="45"/>
      <c r="G849" s="45"/>
      <c r="H849" s="45"/>
      <c r="I849" s="45"/>
    </row>
    <row r="850" spans="2:9" x14ac:dyDescent="0.2">
      <c r="B850" s="45"/>
      <c r="C850" s="45"/>
      <c r="D850" s="45"/>
      <c r="E850" s="45"/>
      <c r="F850" s="45"/>
      <c r="G850" s="45"/>
      <c r="H850" s="45"/>
      <c r="I850" s="45"/>
    </row>
    <row r="851" spans="2:9" x14ac:dyDescent="0.2">
      <c r="B851" s="45"/>
      <c r="C851" s="45"/>
      <c r="D851" s="45"/>
      <c r="E851" s="45"/>
      <c r="F851" s="45"/>
      <c r="G851" s="45"/>
      <c r="H851" s="45"/>
      <c r="I851" s="45"/>
    </row>
    <row r="852" spans="2:9" x14ac:dyDescent="0.2">
      <c r="B852" s="45"/>
      <c r="C852" s="45"/>
      <c r="D852" s="45"/>
      <c r="E852" s="45"/>
      <c r="F852" s="45"/>
      <c r="G852" s="45"/>
      <c r="H852" s="45"/>
      <c r="I852" s="45"/>
    </row>
    <row r="853" spans="2:9" x14ac:dyDescent="0.2">
      <c r="B853" s="45"/>
      <c r="C853" s="45"/>
      <c r="D853" s="45"/>
      <c r="E853" s="45"/>
      <c r="F853" s="45"/>
      <c r="G853" s="45"/>
      <c r="H853" s="45"/>
      <c r="I853" s="45"/>
    </row>
    <row r="854" spans="2:9" x14ac:dyDescent="0.2">
      <c r="B854" s="45"/>
      <c r="C854" s="45"/>
      <c r="D854" s="45"/>
      <c r="E854" s="45"/>
      <c r="F854" s="45"/>
      <c r="G854" s="45"/>
      <c r="H854" s="45"/>
      <c r="I854" s="45"/>
    </row>
    <row r="855" spans="2:9" x14ac:dyDescent="0.2">
      <c r="B855" s="45"/>
      <c r="C855" s="45"/>
      <c r="D855" s="45"/>
      <c r="E855" s="45"/>
      <c r="F855" s="45"/>
      <c r="G855" s="45"/>
      <c r="H855" s="45"/>
      <c r="I855" s="45"/>
    </row>
    <row r="856" spans="2:9" x14ac:dyDescent="0.2">
      <c r="B856" s="45"/>
      <c r="C856" s="45"/>
      <c r="D856" s="45"/>
      <c r="E856" s="45"/>
      <c r="F856" s="45"/>
      <c r="G856" s="45"/>
      <c r="H856" s="45"/>
      <c r="I856" s="45"/>
    </row>
    <row r="857" spans="2:9" x14ac:dyDescent="0.2">
      <c r="B857" s="45"/>
      <c r="C857" s="45"/>
      <c r="D857" s="45"/>
      <c r="E857" s="45"/>
      <c r="F857" s="45"/>
      <c r="G857" s="45"/>
      <c r="H857" s="45"/>
      <c r="I857" s="45"/>
    </row>
    <row r="858" spans="2:9" x14ac:dyDescent="0.2">
      <c r="B858" s="45"/>
      <c r="C858" s="45"/>
      <c r="D858" s="45"/>
      <c r="E858" s="45"/>
      <c r="F858" s="45"/>
      <c r="G858" s="45"/>
      <c r="H858" s="45"/>
      <c r="I858" s="45"/>
    </row>
    <row r="859" spans="2:9" x14ac:dyDescent="0.2">
      <c r="B859" s="45"/>
      <c r="C859" s="45"/>
      <c r="D859" s="45"/>
      <c r="E859" s="45"/>
      <c r="F859" s="45"/>
      <c r="G859" s="45"/>
      <c r="H859" s="45"/>
      <c r="I859" s="45"/>
    </row>
    <row r="860" spans="2:9" x14ac:dyDescent="0.2">
      <c r="B860" s="45"/>
      <c r="C860" s="45"/>
      <c r="D860" s="45"/>
      <c r="E860" s="45"/>
      <c r="F860" s="45"/>
      <c r="G860" s="45"/>
      <c r="H860" s="45"/>
      <c r="I860" s="45"/>
    </row>
    <row r="861" spans="2:9" x14ac:dyDescent="0.2">
      <c r="B861" s="45"/>
      <c r="C861" s="45"/>
      <c r="D861" s="45"/>
      <c r="E861" s="45"/>
      <c r="F861" s="45"/>
      <c r="G861" s="45"/>
      <c r="H861" s="45"/>
      <c r="I861" s="45"/>
    </row>
    <row r="862" spans="2:9" x14ac:dyDescent="0.2">
      <c r="B862" s="45"/>
      <c r="C862" s="45"/>
      <c r="D862" s="45"/>
      <c r="E862" s="45"/>
      <c r="F862" s="45"/>
      <c r="G862" s="45"/>
      <c r="H862" s="45"/>
      <c r="I862" s="45"/>
    </row>
    <row r="863" spans="2:9" x14ac:dyDescent="0.2">
      <c r="B863" s="45"/>
      <c r="C863" s="45"/>
      <c r="D863" s="45"/>
      <c r="E863" s="45"/>
      <c r="F863" s="45"/>
      <c r="G863" s="45"/>
      <c r="H863" s="45"/>
      <c r="I863" s="45"/>
    </row>
    <row r="864" spans="2:9" x14ac:dyDescent="0.2">
      <c r="B864" s="45"/>
      <c r="C864" s="45"/>
      <c r="D864" s="45"/>
      <c r="E864" s="45"/>
      <c r="F864" s="45"/>
      <c r="G864" s="45"/>
      <c r="H864" s="45"/>
      <c r="I864" s="45"/>
    </row>
    <row r="865" spans="2:9" x14ac:dyDescent="0.2">
      <c r="B865" s="45"/>
      <c r="C865" s="45"/>
      <c r="D865" s="45"/>
      <c r="E865" s="45"/>
      <c r="F865" s="45"/>
      <c r="G865" s="45"/>
      <c r="H865" s="45"/>
      <c r="I865" s="45"/>
    </row>
    <row r="866" spans="2:9" x14ac:dyDescent="0.2">
      <c r="B866" s="45"/>
      <c r="C866" s="45"/>
      <c r="D866" s="45"/>
      <c r="E866" s="45"/>
      <c r="F866" s="45"/>
      <c r="G866" s="45"/>
      <c r="H866" s="45"/>
      <c r="I866" s="45"/>
    </row>
    <row r="867" spans="2:9" x14ac:dyDescent="0.2">
      <c r="B867" s="45"/>
      <c r="C867" s="45"/>
      <c r="D867" s="45"/>
      <c r="E867" s="45"/>
      <c r="F867" s="45"/>
      <c r="G867" s="45"/>
      <c r="H867" s="45"/>
      <c r="I867" s="45"/>
    </row>
    <row r="868" spans="2:9" x14ac:dyDescent="0.2">
      <c r="B868" s="45"/>
      <c r="C868" s="45"/>
      <c r="D868" s="45"/>
      <c r="E868" s="45"/>
      <c r="F868" s="45"/>
      <c r="G868" s="45"/>
      <c r="H868" s="45"/>
      <c r="I868" s="45"/>
    </row>
    <row r="869" spans="2:9" x14ac:dyDescent="0.2">
      <c r="B869" s="45"/>
      <c r="C869" s="45"/>
      <c r="D869" s="45"/>
      <c r="E869" s="45"/>
      <c r="F869" s="45"/>
      <c r="G869" s="45"/>
      <c r="H869" s="45"/>
      <c r="I869" s="45"/>
    </row>
    <row r="870" spans="2:9" x14ac:dyDescent="0.2">
      <c r="B870" s="45"/>
      <c r="C870" s="45"/>
      <c r="D870" s="45"/>
      <c r="E870" s="45"/>
      <c r="F870" s="45"/>
      <c r="G870" s="45"/>
      <c r="H870" s="45"/>
      <c r="I870" s="45"/>
    </row>
    <row r="871" spans="2:9" x14ac:dyDescent="0.2">
      <c r="B871" s="45"/>
      <c r="C871" s="45"/>
      <c r="D871" s="45"/>
      <c r="E871" s="45"/>
      <c r="F871" s="45"/>
      <c r="G871" s="45"/>
      <c r="H871" s="45"/>
      <c r="I871" s="45"/>
    </row>
    <row r="872" spans="2:9" x14ac:dyDescent="0.2">
      <c r="B872" s="45"/>
      <c r="C872" s="45"/>
      <c r="D872" s="45"/>
      <c r="E872" s="45"/>
      <c r="F872" s="45"/>
      <c r="G872" s="45"/>
      <c r="H872" s="45"/>
      <c r="I872" s="45"/>
    </row>
    <row r="873" spans="2:9" x14ac:dyDescent="0.2">
      <c r="B873" s="45"/>
      <c r="C873" s="45"/>
      <c r="D873" s="45"/>
      <c r="E873" s="45"/>
      <c r="F873" s="45"/>
      <c r="G873" s="45"/>
      <c r="H873" s="45"/>
      <c r="I873" s="45"/>
    </row>
    <row r="874" spans="2:9" x14ac:dyDescent="0.2">
      <c r="B874" s="45"/>
      <c r="C874" s="45"/>
      <c r="D874" s="45"/>
      <c r="E874" s="45"/>
      <c r="F874" s="45"/>
      <c r="G874" s="45"/>
      <c r="H874" s="45"/>
      <c r="I874" s="45"/>
    </row>
    <row r="875" spans="2:9" x14ac:dyDescent="0.2">
      <c r="B875" s="45"/>
      <c r="C875" s="45"/>
      <c r="D875" s="45"/>
      <c r="E875" s="45"/>
      <c r="F875" s="45"/>
      <c r="G875" s="45"/>
      <c r="H875" s="45"/>
      <c r="I875" s="45"/>
    </row>
    <row r="876" spans="2:9" x14ac:dyDescent="0.2">
      <c r="B876" s="45"/>
      <c r="C876" s="45"/>
      <c r="D876" s="45"/>
      <c r="E876" s="45"/>
      <c r="F876" s="45"/>
      <c r="G876" s="45"/>
      <c r="H876" s="45"/>
      <c r="I876" s="45"/>
    </row>
    <row r="877" spans="2:9" x14ac:dyDescent="0.2">
      <c r="B877" s="45"/>
      <c r="C877" s="45"/>
      <c r="D877" s="45"/>
      <c r="E877" s="45"/>
      <c r="F877" s="45"/>
      <c r="G877" s="45"/>
      <c r="H877" s="45"/>
      <c r="I877" s="45"/>
    </row>
    <row r="878" spans="2:9" x14ac:dyDescent="0.2">
      <c r="B878" s="45"/>
      <c r="C878" s="45"/>
      <c r="D878" s="45"/>
      <c r="E878" s="45"/>
      <c r="F878" s="45"/>
      <c r="G878" s="45"/>
      <c r="H878" s="45"/>
      <c r="I878" s="45"/>
    </row>
    <row r="879" spans="2:9" x14ac:dyDescent="0.2">
      <c r="B879" s="45"/>
      <c r="C879" s="45"/>
      <c r="D879" s="45"/>
      <c r="E879" s="45"/>
      <c r="F879" s="45"/>
      <c r="G879" s="45"/>
      <c r="H879" s="45"/>
      <c r="I879" s="45"/>
    </row>
    <row r="880" spans="2:9" x14ac:dyDescent="0.2">
      <c r="B880" s="45"/>
      <c r="C880" s="45"/>
      <c r="D880" s="45"/>
      <c r="E880" s="45"/>
      <c r="F880" s="45"/>
      <c r="G880" s="45"/>
      <c r="H880" s="45"/>
      <c r="I880" s="45"/>
    </row>
    <row r="881" spans="2:9" x14ac:dyDescent="0.2">
      <c r="B881" s="45"/>
      <c r="C881" s="45"/>
      <c r="D881" s="45"/>
      <c r="E881" s="45"/>
      <c r="F881" s="45"/>
      <c r="G881" s="45"/>
      <c r="H881" s="45"/>
      <c r="I881" s="45"/>
    </row>
    <row r="882" spans="2:9" x14ac:dyDescent="0.2">
      <c r="B882" s="45"/>
      <c r="C882" s="45"/>
      <c r="D882" s="45"/>
      <c r="E882" s="45"/>
      <c r="F882" s="45"/>
      <c r="G882" s="45"/>
      <c r="H882" s="45"/>
      <c r="I882" s="45"/>
    </row>
    <row r="883" spans="2:9" x14ac:dyDescent="0.2">
      <c r="B883" s="45"/>
      <c r="C883" s="45"/>
      <c r="D883" s="45"/>
      <c r="E883" s="45"/>
      <c r="F883" s="45"/>
      <c r="G883" s="45"/>
      <c r="H883" s="45"/>
      <c r="I883" s="45"/>
    </row>
    <row r="884" spans="2:9" x14ac:dyDescent="0.2">
      <c r="B884" s="45"/>
      <c r="C884" s="45"/>
      <c r="D884" s="45"/>
      <c r="E884" s="45"/>
      <c r="F884" s="45"/>
      <c r="G884" s="45"/>
      <c r="H884" s="45"/>
      <c r="I884" s="45"/>
    </row>
    <row r="885" spans="2:9" x14ac:dyDescent="0.2">
      <c r="B885" s="45"/>
      <c r="C885" s="45"/>
      <c r="D885" s="45"/>
      <c r="E885" s="45"/>
      <c r="F885" s="45"/>
      <c r="G885" s="45"/>
      <c r="H885" s="45"/>
      <c r="I885" s="45"/>
    </row>
    <row r="886" spans="2:9" x14ac:dyDescent="0.2">
      <c r="B886" s="45"/>
      <c r="C886" s="45"/>
      <c r="D886" s="45"/>
      <c r="E886" s="45"/>
      <c r="F886" s="45"/>
      <c r="G886" s="45"/>
      <c r="H886" s="45"/>
      <c r="I886" s="45"/>
    </row>
    <row r="887" spans="2:9" x14ac:dyDescent="0.2">
      <c r="B887" s="45"/>
      <c r="C887" s="45"/>
      <c r="D887" s="45"/>
      <c r="E887" s="45"/>
      <c r="F887" s="45"/>
      <c r="G887" s="45"/>
      <c r="H887" s="45"/>
      <c r="I887" s="45"/>
    </row>
    <row r="888" spans="2:9" x14ac:dyDescent="0.2">
      <c r="B888" s="45"/>
      <c r="C888" s="45"/>
      <c r="D888" s="45"/>
      <c r="E888" s="45"/>
      <c r="F888" s="45"/>
      <c r="G888" s="45"/>
      <c r="H888" s="45"/>
      <c r="I888" s="45"/>
    </row>
    <row r="889" spans="2:9" x14ac:dyDescent="0.2">
      <c r="B889" s="45"/>
      <c r="C889" s="45"/>
      <c r="D889" s="45"/>
      <c r="E889" s="45"/>
      <c r="F889" s="45"/>
      <c r="G889" s="45"/>
      <c r="H889" s="45"/>
      <c r="I889" s="45"/>
    </row>
    <row r="890" spans="2:9" x14ac:dyDescent="0.2">
      <c r="B890" s="45"/>
      <c r="C890" s="45"/>
      <c r="D890" s="45"/>
      <c r="E890" s="45"/>
      <c r="F890" s="45"/>
      <c r="G890" s="45"/>
      <c r="H890" s="45"/>
      <c r="I890" s="45"/>
    </row>
    <row r="891" spans="2:9" x14ac:dyDescent="0.2">
      <c r="B891" s="45"/>
      <c r="C891" s="45"/>
      <c r="D891" s="45"/>
      <c r="E891" s="45"/>
      <c r="F891" s="45"/>
      <c r="G891" s="45"/>
      <c r="H891" s="45"/>
      <c r="I891" s="45"/>
    </row>
    <row r="892" spans="2:9" x14ac:dyDescent="0.2">
      <c r="B892" s="45"/>
      <c r="C892" s="45"/>
      <c r="D892" s="45"/>
      <c r="E892" s="45"/>
      <c r="F892" s="45"/>
      <c r="G892" s="45"/>
      <c r="H892" s="45"/>
      <c r="I892" s="45"/>
    </row>
    <row r="893" spans="2:9" x14ac:dyDescent="0.2">
      <c r="B893" s="45"/>
      <c r="C893" s="45"/>
      <c r="D893" s="45"/>
      <c r="E893" s="45"/>
      <c r="F893" s="45"/>
      <c r="G893" s="45"/>
      <c r="H893" s="45"/>
      <c r="I893" s="45"/>
    </row>
    <row r="894" spans="2:9" x14ac:dyDescent="0.2">
      <c r="B894" s="45"/>
      <c r="C894" s="45"/>
      <c r="D894" s="45"/>
      <c r="E894" s="45"/>
      <c r="F894" s="45"/>
      <c r="G894" s="45"/>
      <c r="H894" s="45"/>
      <c r="I894" s="45"/>
    </row>
    <row r="895" spans="2:9" x14ac:dyDescent="0.2">
      <c r="B895" s="45"/>
      <c r="C895" s="45"/>
      <c r="D895" s="45"/>
      <c r="E895" s="45"/>
      <c r="F895" s="45"/>
      <c r="G895" s="45"/>
      <c r="H895" s="45"/>
      <c r="I895" s="45"/>
    </row>
    <row r="896" spans="2:9" x14ac:dyDescent="0.2">
      <c r="B896" s="45"/>
      <c r="C896" s="45"/>
      <c r="D896" s="45"/>
      <c r="E896" s="45"/>
      <c r="F896" s="45"/>
      <c r="G896" s="45"/>
      <c r="H896" s="45"/>
      <c r="I896" s="45"/>
    </row>
    <row r="897" spans="2:9" x14ac:dyDescent="0.2">
      <c r="B897" s="45"/>
      <c r="C897" s="45"/>
      <c r="D897" s="45"/>
      <c r="E897" s="45"/>
      <c r="F897" s="45"/>
      <c r="G897" s="45"/>
      <c r="H897" s="45"/>
      <c r="I897" s="45"/>
    </row>
    <row r="898" spans="2:9" x14ac:dyDescent="0.2">
      <c r="B898" s="45"/>
      <c r="C898" s="45"/>
      <c r="D898" s="45"/>
      <c r="E898" s="45"/>
      <c r="F898" s="45"/>
      <c r="G898" s="45"/>
      <c r="H898" s="45"/>
      <c r="I898" s="45"/>
    </row>
    <row r="899" spans="2:9" x14ac:dyDescent="0.2">
      <c r="B899" s="45"/>
      <c r="C899" s="45"/>
      <c r="D899" s="45"/>
      <c r="E899" s="45"/>
      <c r="F899" s="45"/>
      <c r="G899" s="45"/>
      <c r="H899" s="45"/>
      <c r="I899" s="45"/>
    </row>
    <row r="900" spans="2:9" x14ac:dyDescent="0.2">
      <c r="B900" s="45"/>
      <c r="C900" s="45"/>
      <c r="D900" s="45"/>
      <c r="E900" s="45"/>
      <c r="F900" s="45"/>
      <c r="G900" s="45"/>
      <c r="H900" s="45"/>
      <c r="I900" s="45"/>
    </row>
    <row r="901" spans="2:9" x14ac:dyDescent="0.2">
      <c r="B901" s="45"/>
      <c r="C901" s="45"/>
      <c r="D901" s="45"/>
      <c r="E901" s="45"/>
      <c r="F901" s="45"/>
      <c r="G901" s="45"/>
      <c r="H901" s="45"/>
      <c r="I901" s="45"/>
    </row>
    <row r="902" spans="2:9" x14ac:dyDescent="0.2">
      <c r="B902" s="45"/>
      <c r="C902" s="45"/>
      <c r="D902" s="45"/>
      <c r="E902" s="45"/>
      <c r="F902" s="45"/>
      <c r="G902" s="45"/>
      <c r="H902" s="45"/>
      <c r="I902" s="45"/>
    </row>
    <row r="903" spans="2:9" x14ac:dyDescent="0.2">
      <c r="B903" s="45"/>
      <c r="C903" s="45"/>
      <c r="D903" s="45"/>
      <c r="E903" s="45"/>
      <c r="F903" s="45"/>
      <c r="G903" s="45"/>
      <c r="H903" s="45"/>
      <c r="I903" s="45"/>
    </row>
    <row r="904" spans="2:9" x14ac:dyDescent="0.2">
      <c r="B904" s="45"/>
      <c r="C904" s="45"/>
      <c r="D904" s="45"/>
      <c r="E904" s="45"/>
      <c r="F904" s="45"/>
      <c r="G904" s="45"/>
      <c r="H904" s="45"/>
      <c r="I904" s="45"/>
    </row>
    <row r="905" spans="2:9" x14ac:dyDescent="0.2">
      <c r="B905" s="45"/>
      <c r="C905" s="45"/>
      <c r="D905" s="45"/>
      <c r="E905" s="45"/>
      <c r="F905" s="45"/>
      <c r="G905" s="45"/>
      <c r="H905" s="45"/>
      <c r="I905" s="45"/>
    </row>
    <row r="906" spans="2:9" x14ac:dyDescent="0.2">
      <c r="B906" s="45"/>
      <c r="C906" s="45"/>
      <c r="D906" s="45"/>
      <c r="E906" s="45"/>
      <c r="F906" s="45"/>
      <c r="G906" s="45"/>
      <c r="H906" s="45"/>
      <c r="I906" s="45"/>
    </row>
    <row r="907" spans="2:9" x14ac:dyDescent="0.2">
      <c r="B907" s="45"/>
      <c r="C907" s="45"/>
      <c r="D907" s="45"/>
      <c r="E907" s="45"/>
      <c r="F907" s="45"/>
      <c r="G907" s="45"/>
      <c r="H907" s="45"/>
      <c r="I907" s="45"/>
    </row>
    <row r="908" spans="2:9" x14ac:dyDescent="0.2">
      <c r="B908" s="45"/>
      <c r="C908" s="45"/>
      <c r="D908" s="45"/>
      <c r="E908" s="45"/>
      <c r="F908" s="45"/>
      <c r="G908" s="45"/>
      <c r="H908" s="45"/>
      <c r="I908" s="45"/>
    </row>
    <row r="909" spans="2:9" x14ac:dyDescent="0.2">
      <c r="B909" s="45"/>
      <c r="C909" s="45"/>
      <c r="D909" s="45"/>
      <c r="E909" s="45"/>
      <c r="F909" s="45"/>
      <c r="G909" s="45"/>
      <c r="H909" s="45"/>
      <c r="I909" s="45"/>
    </row>
    <row r="910" spans="2:9" x14ac:dyDescent="0.2">
      <c r="B910" s="45"/>
      <c r="C910" s="45"/>
      <c r="D910" s="45"/>
      <c r="E910" s="45"/>
      <c r="F910" s="45"/>
      <c r="G910" s="45"/>
      <c r="H910" s="45"/>
      <c r="I910" s="45"/>
    </row>
    <row r="911" spans="2:9" x14ac:dyDescent="0.2">
      <c r="B911" s="45"/>
      <c r="C911" s="45"/>
      <c r="D911" s="45"/>
      <c r="E911" s="45"/>
      <c r="F911" s="45"/>
      <c r="G911" s="45"/>
      <c r="H911" s="45"/>
      <c r="I911" s="45"/>
    </row>
    <row r="912" spans="2:9" x14ac:dyDescent="0.2">
      <c r="B912" s="45"/>
      <c r="C912" s="45"/>
      <c r="D912" s="45"/>
      <c r="E912" s="45"/>
      <c r="F912" s="45"/>
      <c r="G912" s="45"/>
      <c r="H912" s="45"/>
      <c r="I912" s="45"/>
    </row>
    <row r="913" spans="2:9" x14ac:dyDescent="0.2">
      <c r="B913" s="45"/>
      <c r="C913" s="45"/>
      <c r="D913" s="45"/>
      <c r="E913" s="45"/>
      <c r="F913" s="45"/>
      <c r="G913" s="45"/>
      <c r="H913" s="45"/>
      <c r="I913" s="45"/>
    </row>
    <row r="914" spans="2:9" x14ac:dyDescent="0.2">
      <c r="B914" s="45"/>
      <c r="C914" s="45"/>
      <c r="D914" s="45"/>
      <c r="E914" s="45"/>
      <c r="F914" s="45"/>
      <c r="G914" s="45"/>
      <c r="H914" s="45"/>
      <c r="I914" s="45"/>
    </row>
    <row r="915" spans="2:9" x14ac:dyDescent="0.2">
      <c r="B915" s="45"/>
      <c r="C915" s="45"/>
      <c r="D915" s="45"/>
      <c r="E915" s="45"/>
      <c r="F915" s="45"/>
      <c r="G915" s="45"/>
      <c r="H915" s="45"/>
      <c r="I915" s="45"/>
    </row>
    <row r="916" spans="2:9" x14ac:dyDescent="0.2">
      <c r="B916" s="45"/>
      <c r="C916" s="45"/>
      <c r="D916" s="45"/>
      <c r="E916" s="45"/>
      <c r="F916" s="45"/>
      <c r="G916" s="45"/>
      <c r="H916" s="45"/>
      <c r="I916" s="45"/>
    </row>
    <row r="917" spans="2:9" x14ac:dyDescent="0.2">
      <c r="B917" s="45"/>
      <c r="C917" s="45"/>
      <c r="D917" s="45"/>
      <c r="E917" s="45"/>
      <c r="F917" s="45"/>
      <c r="G917" s="45"/>
      <c r="H917" s="45"/>
      <c r="I917" s="45"/>
    </row>
    <row r="918" spans="2:9" x14ac:dyDescent="0.2">
      <c r="B918" s="45"/>
      <c r="C918" s="45"/>
      <c r="D918" s="45"/>
      <c r="E918" s="45"/>
      <c r="F918" s="45"/>
      <c r="G918" s="45"/>
      <c r="H918" s="45"/>
      <c r="I918" s="45"/>
    </row>
    <row r="919" spans="2:9" x14ac:dyDescent="0.2">
      <c r="B919" s="45"/>
      <c r="C919" s="45"/>
      <c r="D919" s="45"/>
      <c r="E919" s="45"/>
      <c r="F919" s="45"/>
      <c r="G919" s="45"/>
      <c r="H919" s="45"/>
      <c r="I919" s="45"/>
    </row>
    <row r="920" spans="2:9" x14ac:dyDescent="0.2">
      <c r="B920" s="45"/>
      <c r="C920" s="45"/>
      <c r="D920" s="45"/>
      <c r="E920" s="45"/>
      <c r="F920" s="45"/>
      <c r="G920" s="45"/>
      <c r="H920" s="45"/>
      <c r="I920" s="45"/>
    </row>
    <row r="921" spans="2:9" x14ac:dyDescent="0.2">
      <c r="B921" s="45"/>
      <c r="C921" s="45"/>
      <c r="D921" s="45"/>
      <c r="E921" s="45"/>
      <c r="F921" s="45"/>
      <c r="G921" s="45"/>
      <c r="H921" s="45"/>
      <c r="I921" s="45"/>
    </row>
    <row r="922" spans="2:9" x14ac:dyDescent="0.2">
      <c r="B922" s="45"/>
      <c r="C922" s="45"/>
      <c r="D922" s="45"/>
      <c r="E922" s="45"/>
      <c r="F922" s="45"/>
      <c r="G922" s="45"/>
      <c r="H922" s="45"/>
      <c r="I922" s="45"/>
    </row>
    <row r="923" spans="2:9" x14ac:dyDescent="0.2">
      <c r="B923" s="45"/>
      <c r="C923" s="45"/>
      <c r="D923" s="45"/>
      <c r="E923" s="45"/>
      <c r="F923" s="45"/>
      <c r="G923" s="45"/>
      <c r="H923" s="45"/>
      <c r="I923" s="45"/>
    </row>
    <row r="924" spans="2:9" x14ac:dyDescent="0.2">
      <c r="B924" s="45"/>
      <c r="C924" s="45"/>
      <c r="D924" s="45"/>
      <c r="E924" s="45"/>
      <c r="F924" s="45"/>
      <c r="G924" s="45"/>
      <c r="H924" s="45"/>
      <c r="I924" s="45"/>
    </row>
    <row r="925" spans="2:9" x14ac:dyDescent="0.2">
      <c r="B925" s="45"/>
      <c r="C925" s="45"/>
      <c r="D925" s="45"/>
      <c r="E925" s="45"/>
      <c r="F925" s="45"/>
      <c r="G925" s="45"/>
      <c r="H925" s="45"/>
      <c r="I925" s="45"/>
    </row>
    <row r="926" spans="2:9" x14ac:dyDescent="0.2">
      <c r="B926" s="45"/>
      <c r="C926" s="45"/>
      <c r="D926" s="45"/>
      <c r="E926" s="45"/>
      <c r="F926" s="45"/>
      <c r="G926" s="45"/>
      <c r="H926" s="45"/>
      <c r="I926" s="45"/>
    </row>
    <row r="927" spans="2:9" x14ac:dyDescent="0.2">
      <c r="B927" s="45"/>
      <c r="C927" s="45"/>
      <c r="D927" s="45"/>
      <c r="E927" s="45"/>
      <c r="F927" s="45"/>
      <c r="G927" s="45"/>
      <c r="H927" s="45"/>
      <c r="I927" s="45"/>
    </row>
    <row r="928" spans="2:9" x14ac:dyDescent="0.2">
      <c r="B928" s="45"/>
      <c r="C928" s="45"/>
      <c r="D928" s="45"/>
      <c r="E928" s="45"/>
      <c r="F928" s="45"/>
      <c r="G928" s="45"/>
      <c r="H928" s="45"/>
      <c r="I928" s="45"/>
    </row>
    <row r="929" spans="2:9" x14ac:dyDescent="0.2">
      <c r="B929" s="45"/>
      <c r="C929" s="45"/>
      <c r="D929" s="45"/>
      <c r="E929" s="45"/>
      <c r="F929" s="45"/>
      <c r="G929" s="45"/>
      <c r="H929" s="45"/>
      <c r="I929" s="45"/>
    </row>
    <row r="930" spans="2:9" x14ac:dyDescent="0.2">
      <c r="B930" s="45"/>
      <c r="C930" s="45"/>
      <c r="D930" s="45"/>
      <c r="E930" s="45"/>
      <c r="F930" s="45"/>
      <c r="G930" s="45"/>
      <c r="H930" s="45"/>
      <c r="I930" s="45"/>
    </row>
    <row r="931" spans="2:9" x14ac:dyDescent="0.2">
      <c r="B931" s="45"/>
      <c r="C931" s="45"/>
      <c r="D931" s="45"/>
      <c r="E931" s="45"/>
      <c r="F931" s="45"/>
      <c r="G931" s="45"/>
      <c r="H931" s="45"/>
      <c r="I931" s="45"/>
    </row>
    <row r="932" spans="2:9" x14ac:dyDescent="0.2">
      <c r="B932" s="45"/>
      <c r="C932" s="45"/>
      <c r="D932" s="45"/>
      <c r="E932" s="45"/>
      <c r="F932" s="45"/>
      <c r="G932" s="45"/>
      <c r="H932" s="45"/>
      <c r="I932" s="45"/>
    </row>
    <row r="933" spans="2:9" x14ac:dyDescent="0.2">
      <c r="B933" s="45"/>
      <c r="C933" s="45"/>
      <c r="D933" s="45"/>
      <c r="E933" s="45"/>
      <c r="F933" s="45"/>
      <c r="G933" s="45"/>
      <c r="H933" s="45"/>
      <c r="I933" s="45"/>
    </row>
    <row r="934" spans="2:9" x14ac:dyDescent="0.2">
      <c r="B934" s="45"/>
      <c r="C934" s="45"/>
      <c r="D934" s="45"/>
      <c r="E934" s="45"/>
      <c r="F934" s="45"/>
      <c r="G934" s="45"/>
      <c r="H934" s="45"/>
      <c r="I934" s="45"/>
    </row>
    <row r="935" spans="2:9" x14ac:dyDescent="0.2">
      <c r="B935" s="45"/>
      <c r="C935" s="45"/>
      <c r="D935" s="45"/>
      <c r="E935" s="45"/>
      <c r="F935" s="45"/>
      <c r="G935" s="45"/>
      <c r="H935" s="45"/>
      <c r="I935" s="45"/>
    </row>
    <row r="936" spans="2:9" x14ac:dyDescent="0.2">
      <c r="B936" s="45"/>
      <c r="C936" s="45"/>
      <c r="D936" s="45"/>
      <c r="E936" s="45"/>
      <c r="F936" s="45"/>
      <c r="G936" s="45"/>
      <c r="H936" s="45"/>
      <c r="I936" s="45"/>
    </row>
    <row r="937" spans="2:9" x14ac:dyDescent="0.2">
      <c r="B937" s="45"/>
      <c r="C937" s="45"/>
      <c r="D937" s="45"/>
      <c r="E937" s="45"/>
      <c r="F937" s="45"/>
      <c r="G937" s="45"/>
      <c r="H937" s="45"/>
      <c r="I937" s="45"/>
    </row>
  </sheetData>
  <sheetProtection algorithmName="SHA-512" hashValue="CX53nE+rsX8petP4p8tHcBfNiRZwjOQnfNqm4rFX66W1q+P6Rnv+Amhvcq1yVGRnZwgqV+qoDXRXZq67qc1MeA==" saltValue="YDYVXiDq2Da6lpqJkCcVXQ==" spinCount="100000" sheet="1" formatCells="0" formatColumns="0" formatRows="0" autoFilter="0"/>
  <mergeCells count="6">
    <mergeCell ref="A438:A453"/>
    <mergeCell ref="I4:J4"/>
    <mergeCell ref="I3:J3"/>
    <mergeCell ref="A9:A213"/>
    <mergeCell ref="A215:A418"/>
    <mergeCell ref="A424:A436"/>
  </mergeCells>
  <dataValidations disablePrompts="1" count="2">
    <dataValidation allowBlank="1" showInputMessage="1" showErrorMessage="1" prompt="Diligencie el anexo especial para calcular el valor patrimonial y la valoración especial que establece el paragrafo 3 del art. 295-3 del ET" sqref="C13:C14" xr:uid="{7D91A511-19EE-4C82-B045-9A8960B4583A}"/>
    <dataValidation allowBlank="1" showInputMessage="1" showErrorMessage="1" prompt="Digite el valor patrimonial de la casa o apartamento de habitación a enero 1 del año que esté liquidando (Sólo para personas naturales) El aplicativo limitará el valor digitado al valor patrimonial neto (patrimonio líquido sobre patrimonio bruto)" sqref="C15" xr:uid="{2E2BB3E4-7FAD-453A-9AE1-28D8C449996C}"/>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EB82-5420-436B-B599-CB68BA94D4A6}">
  <sheetPr codeName="Hoja6"/>
  <dimension ref="A5:Z238"/>
  <sheetViews>
    <sheetView workbookViewId="0">
      <pane ySplit="6" topLeftCell="A7" activePane="bottomLeft" state="frozen"/>
      <selection pane="bottomLeft" activeCell="A7" sqref="A7:A111"/>
    </sheetView>
  </sheetViews>
  <sheetFormatPr baseColWidth="10" defaultColWidth="12" defaultRowHeight="10" x14ac:dyDescent="0.2"/>
  <cols>
    <col min="1" max="1" width="1.5546875" style="2" customWidth="1"/>
    <col min="2" max="2" width="34.21875" style="2" customWidth="1"/>
    <col min="3" max="3" width="19.21875" style="2" customWidth="1"/>
    <col min="4" max="4" width="12" style="2" customWidth="1"/>
    <col min="5" max="5" width="17.77734375" style="2" customWidth="1"/>
    <col min="6" max="6" width="21.109375" style="2" customWidth="1"/>
    <col min="7" max="7" width="20.6640625" style="2" customWidth="1"/>
    <col min="8" max="8" width="18.6640625" style="2" customWidth="1"/>
    <col min="9" max="9" width="17.33203125" style="2" customWidth="1"/>
    <col min="10" max="10" width="13.77734375" style="2" customWidth="1"/>
    <col min="11" max="11" width="17.5546875" style="2" customWidth="1"/>
    <col min="12" max="12" width="16.88671875" style="2" customWidth="1"/>
    <col min="13" max="13" width="14.21875" style="2" customWidth="1"/>
    <col min="14" max="14" width="17.33203125" style="2" customWidth="1"/>
    <col min="15" max="16" width="17.33203125" style="2" hidden="1" customWidth="1"/>
    <col min="17" max="17" width="18.109375" style="2" customWidth="1"/>
    <col min="18" max="18" width="18.5546875" style="2" customWidth="1"/>
    <col min="19" max="19" width="17.33203125" style="2" customWidth="1"/>
    <col min="20" max="22" width="12" style="2"/>
    <col min="23" max="26" width="0" style="2" hidden="1" customWidth="1"/>
    <col min="27" max="16384" width="12" style="2"/>
  </cols>
  <sheetData>
    <row r="5" spans="1:26" x14ac:dyDescent="0.2">
      <c r="W5" s="252"/>
      <c r="X5" s="252"/>
      <c r="Y5" s="252"/>
      <c r="Z5" s="252"/>
    </row>
    <row r="6" spans="1:26" ht="11" customHeight="1" x14ac:dyDescent="0.2">
      <c r="B6" s="61"/>
      <c r="C6" s="61" t="str">
        <f>IF(Z111+Z218&gt;0,"Debe digitar toda la información del anexo de valoracción de acciones para que el cálculo sea el correcto, a no ser, que tenga un valor de intrinseco cero. Revise y si es del caso complete la información","")</f>
        <v/>
      </c>
    </row>
    <row r="7" spans="1:26" s="89" customFormat="1" ht="1.5" customHeight="1" x14ac:dyDescent="0.3">
      <c r="A7" s="497"/>
      <c r="E7" s="91"/>
      <c r="F7" s="91"/>
      <c r="G7" s="91"/>
      <c r="H7" s="91"/>
      <c r="I7" s="91"/>
      <c r="J7" s="91"/>
      <c r="K7" s="91"/>
      <c r="L7" s="91"/>
      <c r="M7" s="91"/>
      <c r="N7" s="91"/>
      <c r="O7" s="91"/>
      <c r="P7" s="91"/>
      <c r="Q7" s="91"/>
      <c r="R7" s="91"/>
      <c r="S7" s="91"/>
    </row>
    <row r="8" spans="1:26" s="89" customFormat="1" ht="13" customHeight="1" x14ac:dyDescent="0.3">
      <c r="A8" s="497"/>
      <c r="C8" s="255" t="str">
        <f>IF(C6="","","Si tiene algún valor intrinseco por acción que sea cero, haga caso omiso a la alerta anterior")</f>
        <v/>
      </c>
      <c r="E8" s="91"/>
      <c r="F8" s="91"/>
      <c r="G8" s="91"/>
      <c r="H8" s="91"/>
      <c r="I8" s="91"/>
      <c r="J8" s="91"/>
      <c r="K8" s="91"/>
      <c r="L8" s="91"/>
      <c r="M8" s="91"/>
      <c r="N8" s="91"/>
      <c r="O8" s="91"/>
      <c r="P8" s="91"/>
      <c r="Q8" s="91"/>
      <c r="R8" s="91"/>
      <c r="S8" s="91"/>
    </row>
    <row r="9" spans="1:26" s="89" customFormat="1" ht="15.5" x14ac:dyDescent="0.35">
      <c r="A9" s="497"/>
      <c r="B9" s="90" t="s">
        <v>156</v>
      </c>
      <c r="C9" s="90"/>
      <c r="D9" s="90"/>
      <c r="E9" s="92"/>
      <c r="F9" s="92"/>
      <c r="G9" s="92"/>
      <c r="H9" s="256"/>
      <c r="I9" s="92"/>
      <c r="J9" s="194" t="s">
        <v>130</v>
      </c>
      <c r="K9" s="91"/>
      <c r="L9" s="91"/>
      <c r="M9" s="91"/>
      <c r="N9" s="91"/>
      <c r="O9" s="495" t="s">
        <v>166</v>
      </c>
      <c r="P9" s="495"/>
      <c r="Q9" s="91"/>
      <c r="R9" s="91"/>
      <c r="S9" s="91"/>
    </row>
    <row r="10" spans="1:26" s="89" customFormat="1" ht="14" x14ac:dyDescent="0.3">
      <c r="A10" s="497"/>
      <c r="E10" s="91"/>
      <c r="F10" s="91"/>
      <c r="G10" s="91"/>
      <c r="H10" s="91"/>
      <c r="I10" s="91"/>
      <c r="J10" s="91"/>
      <c r="K10" s="91"/>
      <c r="L10" s="91"/>
      <c r="M10" s="91"/>
      <c r="N10" s="91"/>
      <c r="O10" s="91"/>
      <c r="P10" s="91"/>
      <c r="Q10" s="91"/>
      <c r="S10" s="91"/>
      <c r="W10" s="247" t="s">
        <v>151</v>
      </c>
      <c r="X10" s="248"/>
      <c r="Y10" s="248"/>
      <c r="Z10" s="249"/>
    </row>
    <row r="11" spans="1:26" s="45" customFormat="1" ht="50" x14ac:dyDescent="0.2">
      <c r="A11" s="497"/>
      <c r="B11" s="235" t="s">
        <v>96</v>
      </c>
      <c r="C11" s="191" t="s">
        <v>129</v>
      </c>
      <c r="D11" s="235" t="s">
        <v>98</v>
      </c>
      <c r="E11" s="235" t="s">
        <v>97</v>
      </c>
      <c r="F11" s="235" t="s">
        <v>169</v>
      </c>
      <c r="G11" s="235" t="s">
        <v>100</v>
      </c>
      <c r="H11" s="235" t="s">
        <v>104</v>
      </c>
      <c r="I11" s="235" t="s">
        <v>105</v>
      </c>
      <c r="J11" s="235" t="s">
        <v>105</v>
      </c>
      <c r="K11" s="235" t="s">
        <v>99</v>
      </c>
      <c r="L11" s="235" t="s">
        <v>106</v>
      </c>
      <c r="M11" s="235" t="s">
        <v>108</v>
      </c>
      <c r="N11" s="195" t="s">
        <v>131</v>
      </c>
      <c r="O11" s="109" t="s">
        <v>164</v>
      </c>
      <c r="P11" s="109" t="s">
        <v>165</v>
      </c>
      <c r="Q11" s="197" t="s">
        <v>164</v>
      </c>
      <c r="R11" s="197" t="s">
        <v>165</v>
      </c>
      <c r="W11" s="250" t="s">
        <v>152</v>
      </c>
      <c r="X11" s="250" t="s">
        <v>153</v>
      </c>
      <c r="Y11" s="250" t="s">
        <v>154</v>
      </c>
      <c r="Z11" s="250" t="s">
        <v>155</v>
      </c>
    </row>
    <row r="12" spans="1:26" s="45" customFormat="1" ht="10" customHeight="1" x14ac:dyDescent="0.2">
      <c r="A12" s="497"/>
      <c r="B12" s="99"/>
      <c r="C12" s="99"/>
      <c r="D12" s="99"/>
      <c r="E12" s="99"/>
      <c r="F12" s="99"/>
      <c r="G12" s="99"/>
      <c r="H12" s="236">
        <f>IF(G12&lt;0,0,D12*G12)</f>
        <v>0</v>
      </c>
      <c r="I12" s="237">
        <f>IF(E12&lt;2006,'Tabla art73'!C$126,VLOOKUP(E12,'Tabla art73'!$B$6:$C$143,2,0))</f>
        <v>2.16</v>
      </c>
      <c r="J12" s="237">
        <f t="shared" ref="J12:J43" si="0">IF(E12&lt;1000,0,I12)</f>
        <v>0</v>
      </c>
      <c r="K12" s="236">
        <f>IF(E12=2023,F12,F12*J12)</f>
        <v>0</v>
      </c>
      <c r="L12" s="236">
        <f t="shared" ref="L12:L17" si="1">IF(K12&lt;H12,K12,H12)</f>
        <v>0</v>
      </c>
      <c r="M12" s="240" t="s">
        <v>110</v>
      </c>
      <c r="N12" s="236">
        <f>IF(M12="SI",0,L12)</f>
        <v>0</v>
      </c>
      <c r="O12" s="236">
        <f>IF(H12&lt;K12,N12,0)</f>
        <v>0</v>
      </c>
      <c r="P12" s="236">
        <f>IF(H12&gt;K12,N12,0)</f>
        <v>0</v>
      </c>
      <c r="Q12" s="236">
        <f>IF(AND(M12="SI",H12&lt;K12),C12,O12)</f>
        <v>0</v>
      </c>
      <c r="R12" s="236">
        <f>IF(AND(M12="SI",H12&gt;K12),C12,P12)</f>
        <v>0</v>
      </c>
      <c r="W12" s="214">
        <f t="shared" ref="W12:W43" si="2">IF(C12&gt;1,1,0)</f>
        <v>0</v>
      </c>
      <c r="X12" s="214">
        <f t="shared" ref="X12:X43" si="3">IF(L12&gt;1,1,0)</f>
        <v>0</v>
      </c>
      <c r="Y12" s="214">
        <f>SUM(W12:X12)</f>
        <v>0</v>
      </c>
      <c r="Z12" s="214">
        <f>IF(Y12=1,1,0)</f>
        <v>0</v>
      </c>
    </row>
    <row r="13" spans="1:26" s="45" customFormat="1" ht="10" customHeight="1" x14ac:dyDescent="0.2">
      <c r="A13" s="497"/>
      <c r="B13" s="99"/>
      <c r="C13" s="99"/>
      <c r="D13" s="99"/>
      <c r="E13" s="99"/>
      <c r="F13" s="99"/>
      <c r="G13" s="99"/>
      <c r="H13" s="236">
        <f t="shared" ref="H13:H76" si="4">IF(G13&lt;0,0,D13*G13)</f>
        <v>0</v>
      </c>
      <c r="I13" s="237">
        <f>IF(E13&lt;2006,'Tabla art73'!C$126,VLOOKUP(E13,'Tabla art73'!$B$6:$C$143,2,0))</f>
        <v>2.16</v>
      </c>
      <c r="J13" s="237">
        <f t="shared" si="0"/>
        <v>0</v>
      </c>
      <c r="K13" s="236">
        <f t="shared" ref="K13:K76" si="5">IF(E13=2023,F13,F13*J13)</f>
        <v>0</v>
      </c>
      <c r="L13" s="236">
        <f t="shared" si="1"/>
        <v>0</v>
      </c>
      <c r="M13" s="240" t="s">
        <v>110</v>
      </c>
      <c r="N13" s="236">
        <f t="shared" ref="N13:N76" si="6">IF(M13="SI",0,L13)</f>
        <v>0</v>
      </c>
      <c r="O13" s="236">
        <f t="shared" ref="O13:O76" si="7">IF(H13&lt;K13,N13,0)</f>
        <v>0</v>
      </c>
      <c r="P13" s="236">
        <f t="shared" ref="P13:P76" si="8">IF(H13&gt;K13,N13,0)</f>
        <v>0</v>
      </c>
      <c r="Q13" s="236">
        <f t="shared" ref="Q13:Q76" si="9">IF(AND(M13="SI",H13&lt;K13),C13,O13)</f>
        <v>0</v>
      </c>
      <c r="R13" s="236">
        <f t="shared" ref="R13:R76" si="10">IF(AND(M13="SI",H13&gt;K13),C13,P13)</f>
        <v>0</v>
      </c>
      <c r="W13" s="214">
        <f t="shared" si="2"/>
        <v>0</v>
      </c>
      <c r="X13" s="214">
        <f t="shared" si="3"/>
        <v>0</v>
      </c>
      <c r="Y13" s="214">
        <f t="shared" ref="Y13:Y76" si="11">SUM(W13:X13)</f>
        <v>0</v>
      </c>
      <c r="Z13" s="214">
        <f t="shared" ref="Z13:Z76" si="12">IF(Y13=1,1,0)</f>
        <v>0</v>
      </c>
    </row>
    <row r="14" spans="1:26" s="45" customFormat="1" ht="10" customHeight="1" x14ac:dyDescent="0.2">
      <c r="A14" s="497"/>
      <c r="B14" s="99"/>
      <c r="C14" s="99"/>
      <c r="D14" s="99"/>
      <c r="E14" s="99"/>
      <c r="F14" s="99"/>
      <c r="G14" s="99"/>
      <c r="H14" s="236">
        <f t="shared" si="4"/>
        <v>0</v>
      </c>
      <c r="I14" s="237">
        <f>IF(E14&lt;2006,'Tabla art73'!C$126,VLOOKUP(E14,'Tabla art73'!$B$6:$C$143,2,0))</f>
        <v>2.16</v>
      </c>
      <c r="J14" s="237">
        <f t="shared" si="0"/>
        <v>0</v>
      </c>
      <c r="K14" s="236">
        <f t="shared" si="5"/>
        <v>0</v>
      </c>
      <c r="L14" s="236">
        <f t="shared" si="1"/>
        <v>0</v>
      </c>
      <c r="M14" s="240" t="s">
        <v>110</v>
      </c>
      <c r="N14" s="236">
        <f t="shared" si="6"/>
        <v>0</v>
      </c>
      <c r="O14" s="236">
        <f t="shared" si="7"/>
        <v>0</v>
      </c>
      <c r="P14" s="236">
        <f t="shared" si="8"/>
        <v>0</v>
      </c>
      <c r="Q14" s="236">
        <f t="shared" si="9"/>
        <v>0</v>
      </c>
      <c r="R14" s="236">
        <f t="shared" si="10"/>
        <v>0</v>
      </c>
      <c r="W14" s="214">
        <f t="shared" si="2"/>
        <v>0</v>
      </c>
      <c r="X14" s="214">
        <f t="shared" si="3"/>
        <v>0</v>
      </c>
      <c r="Y14" s="214">
        <f t="shared" si="11"/>
        <v>0</v>
      </c>
      <c r="Z14" s="214">
        <f t="shared" si="12"/>
        <v>0</v>
      </c>
    </row>
    <row r="15" spans="1:26" s="45" customFormat="1" ht="10" customHeight="1" x14ac:dyDescent="0.2">
      <c r="A15" s="497"/>
      <c r="B15" s="99"/>
      <c r="C15" s="99"/>
      <c r="D15" s="99"/>
      <c r="E15" s="99"/>
      <c r="F15" s="99"/>
      <c r="G15" s="99"/>
      <c r="H15" s="236">
        <f t="shared" si="4"/>
        <v>0</v>
      </c>
      <c r="I15" s="237">
        <f>IF(E15&lt;2006,'Tabla art73'!C$126,VLOOKUP(E15,'Tabla art73'!$B$6:$C$143,2,0))</f>
        <v>2.16</v>
      </c>
      <c r="J15" s="237">
        <f t="shared" si="0"/>
        <v>0</v>
      </c>
      <c r="K15" s="236">
        <f t="shared" si="5"/>
        <v>0</v>
      </c>
      <c r="L15" s="236">
        <f t="shared" si="1"/>
        <v>0</v>
      </c>
      <c r="M15" s="240" t="s">
        <v>110</v>
      </c>
      <c r="N15" s="236">
        <f t="shared" si="6"/>
        <v>0</v>
      </c>
      <c r="O15" s="236">
        <f t="shared" si="7"/>
        <v>0</v>
      </c>
      <c r="P15" s="236">
        <f t="shared" si="8"/>
        <v>0</v>
      </c>
      <c r="Q15" s="236">
        <f t="shared" si="9"/>
        <v>0</v>
      </c>
      <c r="R15" s="236">
        <f t="shared" si="10"/>
        <v>0</v>
      </c>
      <c r="W15" s="214">
        <f t="shared" si="2"/>
        <v>0</v>
      </c>
      <c r="X15" s="214">
        <f t="shared" si="3"/>
        <v>0</v>
      </c>
      <c r="Y15" s="214">
        <f t="shared" si="11"/>
        <v>0</v>
      </c>
      <c r="Z15" s="214">
        <f t="shared" si="12"/>
        <v>0</v>
      </c>
    </row>
    <row r="16" spans="1:26" s="45" customFormat="1" ht="10" customHeight="1" x14ac:dyDescent="0.2">
      <c r="A16" s="497"/>
      <c r="B16" s="99"/>
      <c r="C16" s="99"/>
      <c r="D16" s="99"/>
      <c r="E16" s="99"/>
      <c r="F16" s="99"/>
      <c r="G16" s="99"/>
      <c r="H16" s="236">
        <f t="shared" si="4"/>
        <v>0</v>
      </c>
      <c r="I16" s="237">
        <f>IF(E16&lt;2006,'Tabla art73'!C$126,VLOOKUP(E16,'Tabla art73'!$B$6:$C$143,2,0))</f>
        <v>2.16</v>
      </c>
      <c r="J16" s="237">
        <f t="shared" si="0"/>
        <v>0</v>
      </c>
      <c r="K16" s="236">
        <f t="shared" si="5"/>
        <v>0</v>
      </c>
      <c r="L16" s="236">
        <f t="shared" si="1"/>
        <v>0</v>
      </c>
      <c r="M16" s="240" t="s">
        <v>110</v>
      </c>
      <c r="N16" s="236">
        <f t="shared" si="6"/>
        <v>0</v>
      </c>
      <c r="O16" s="236">
        <f t="shared" si="7"/>
        <v>0</v>
      </c>
      <c r="P16" s="236">
        <f t="shared" si="8"/>
        <v>0</v>
      </c>
      <c r="Q16" s="236">
        <f t="shared" si="9"/>
        <v>0</v>
      </c>
      <c r="R16" s="236">
        <f t="shared" si="10"/>
        <v>0</v>
      </c>
      <c r="W16" s="214">
        <f t="shared" si="2"/>
        <v>0</v>
      </c>
      <c r="X16" s="214">
        <f t="shared" si="3"/>
        <v>0</v>
      </c>
      <c r="Y16" s="214">
        <f t="shared" si="11"/>
        <v>0</v>
      </c>
      <c r="Z16" s="214">
        <f t="shared" si="12"/>
        <v>0</v>
      </c>
    </row>
    <row r="17" spans="1:26" ht="10" customHeight="1" x14ac:dyDescent="0.2">
      <c r="A17" s="497"/>
      <c r="B17" s="99"/>
      <c r="C17" s="99"/>
      <c r="D17" s="99"/>
      <c r="E17" s="99"/>
      <c r="F17" s="99"/>
      <c r="G17" s="99"/>
      <c r="H17" s="236">
        <f t="shared" si="4"/>
        <v>0</v>
      </c>
      <c r="I17" s="237">
        <f>IF(E17&lt;2006,'Tabla art73'!C$126,VLOOKUP(E17,'Tabla art73'!$B$6:$C$143,2,0))</f>
        <v>2.16</v>
      </c>
      <c r="J17" s="237">
        <f t="shared" si="0"/>
        <v>0</v>
      </c>
      <c r="K17" s="236">
        <f t="shared" si="5"/>
        <v>0</v>
      </c>
      <c r="L17" s="236">
        <f t="shared" si="1"/>
        <v>0</v>
      </c>
      <c r="M17" s="240" t="s">
        <v>110</v>
      </c>
      <c r="N17" s="236">
        <f t="shared" si="6"/>
        <v>0</v>
      </c>
      <c r="O17" s="236">
        <f t="shared" si="7"/>
        <v>0</v>
      </c>
      <c r="P17" s="236">
        <f t="shared" si="8"/>
        <v>0</v>
      </c>
      <c r="Q17" s="236">
        <f t="shared" si="9"/>
        <v>0</v>
      </c>
      <c r="R17" s="236">
        <f t="shared" si="10"/>
        <v>0</v>
      </c>
      <c r="V17" s="45"/>
      <c r="W17" s="214">
        <f t="shared" si="2"/>
        <v>0</v>
      </c>
      <c r="X17" s="214">
        <f t="shared" si="3"/>
        <v>0</v>
      </c>
      <c r="Y17" s="214">
        <f t="shared" si="11"/>
        <v>0</v>
      </c>
      <c r="Z17" s="214">
        <f t="shared" si="12"/>
        <v>0</v>
      </c>
    </row>
    <row r="18" spans="1:26" ht="10" customHeight="1" x14ac:dyDescent="0.2">
      <c r="A18" s="497"/>
      <c r="B18" s="99"/>
      <c r="C18" s="99"/>
      <c r="D18" s="99"/>
      <c r="E18" s="99"/>
      <c r="F18" s="99"/>
      <c r="G18" s="99"/>
      <c r="H18" s="236">
        <f t="shared" si="4"/>
        <v>0</v>
      </c>
      <c r="I18" s="237">
        <f>IF(E18&lt;2006,'Tabla art73'!C$126,VLOOKUP(E18,'Tabla art73'!$B$6:$C$143,2,0))</f>
        <v>2.16</v>
      </c>
      <c r="J18" s="237">
        <f t="shared" si="0"/>
        <v>0</v>
      </c>
      <c r="K18" s="236">
        <f t="shared" si="5"/>
        <v>0</v>
      </c>
      <c r="L18" s="236">
        <f t="shared" ref="L18:L81" si="13">IF(K18&lt;H18,K18,H18)</f>
        <v>0</v>
      </c>
      <c r="M18" s="240" t="s">
        <v>110</v>
      </c>
      <c r="N18" s="236">
        <f t="shared" si="6"/>
        <v>0</v>
      </c>
      <c r="O18" s="236">
        <f t="shared" si="7"/>
        <v>0</v>
      </c>
      <c r="P18" s="236">
        <f t="shared" si="8"/>
        <v>0</v>
      </c>
      <c r="Q18" s="236">
        <f t="shared" si="9"/>
        <v>0</v>
      </c>
      <c r="R18" s="236">
        <f t="shared" si="10"/>
        <v>0</v>
      </c>
      <c r="V18" s="45"/>
      <c r="W18" s="214">
        <f t="shared" si="2"/>
        <v>0</v>
      </c>
      <c r="X18" s="214">
        <f t="shared" si="3"/>
        <v>0</v>
      </c>
      <c r="Y18" s="214">
        <f t="shared" si="11"/>
        <v>0</v>
      </c>
      <c r="Z18" s="214">
        <f t="shared" si="12"/>
        <v>0</v>
      </c>
    </row>
    <row r="19" spans="1:26" ht="10" customHeight="1" x14ac:dyDescent="0.2">
      <c r="A19" s="497"/>
      <c r="B19" s="99"/>
      <c r="C19" s="99"/>
      <c r="D19" s="99"/>
      <c r="E19" s="99"/>
      <c r="F19" s="99"/>
      <c r="G19" s="99"/>
      <c r="H19" s="236">
        <f t="shared" si="4"/>
        <v>0</v>
      </c>
      <c r="I19" s="237">
        <f>IF(E19&lt;2006,'Tabla art73'!C$126,VLOOKUP(E19,'Tabla art73'!$B$6:$C$143,2,0))</f>
        <v>2.16</v>
      </c>
      <c r="J19" s="237">
        <f t="shared" si="0"/>
        <v>0</v>
      </c>
      <c r="K19" s="236">
        <f t="shared" si="5"/>
        <v>0</v>
      </c>
      <c r="L19" s="236">
        <f t="shared" si="13"/>
        <v>0</v>
      </c>
      <c r="M19" s="240" t="s">
        <v>110</v>
      </c>
      <c r="N19" s="236">
        <f t="shared" si="6"/>
        <v>0</v>
      </c>
      <c r="O19" s="236">
        <f t="shared" si="7"/>
        <v>0</v>
      </c>
      <c r="P19" s="236">
        <f t="shared" si="8"/>
        <v>0</v>
      </c>
      <c r="Q19" s="236">
        <f t="shared" si="9"/>
        <v>0</v>
      </c>
      <c r="R19" s="236">
        <f t="shared" si="10"/>
        <v>0</v>
      </c>
      <c r="V19" s="45"/>
      <c r="W19" s="214">
        <f t="shared" si="2"/>
        <v>0</v>
      </c>
      <c r="X19" s="214">
        <f t="shared" si="3"/>
        <v>0</v>
      </c>
      <c r="Y19" s="214">
        <f t="shared" si="11"/>
        <v>0</v>
      </c>
      <c r="Z19" s="214">
        <f t="shared" si="12"/>
        <v>0</v>
      </c>
    </row>
    <row r="20" spans="1:26" ht="10" customHeight="1" x14ac:dyDescent="0.2">
      <c r="A20" s="497"/>
      <c r="B20" s="99"/>
      <c r="C20" s="99"/>
      <c r="D20" s="99"/>
      <c r="E20" s="99"/>
      <c r="F20" s="99"/>
      <c r="G20" s="99"/>
      <c r="H20" s="236">
        <f t="shared" si="4"/>
        <v>0</v>
      </c>
      <c r="I20" s="237">
        <f>IF(E20&lt;2006,'Tabla art73'!C$126,VLOOKUP(E20,'Tabla art73'!$B$6:$C$143,2,0))</f>
        <v>2.16</v>
      </c>
      <c r="J20" s="237">
        <f t="shared" si="0"/>
        <v>0</v>
      </c>
      <c r="K20" s="236">
        <f t="shared" si="5"/>
        <v>0</v>
      </c>
      <c r="L20" s="236">
        <f t="shared" si="13"/>
        <v>0</v>
      </c>
      <c r="M20" s="240" t="s">
        <v>110</v>
      </c>
      <c r="N20" s="236">
        <f t="shared" si="6"/>
        <v>0</v>
      </c>
      <c r="O20" s="236">
        <f t="shared" si="7"/>
        <v>0</v>
      </c>
      <c r="P20" s="236">
        <f t="shared" si="8"/>
        <v>0</v>
      </c>
      <c r="Q20" s="236">
        <f t="shared" si="9"/>
        <v>0</v>
      </c>
      <c r="R20" s="236">
        <f t="shared" si="10"/>
        <v>0</v>
      </c>
      <c r="V20" s="45"/>
      <c r="W20" s="214">
        <f t="shared" si="2"/>
        <v>0</v>
      </c>
      <c r="X20" s="214">
        <f t="shared" si="3"/>
        <v>0</v>
      </c>
      <c r="Y20" s="214">
        <f t="shared" si="11"/>
        <v>0</v>
      </c>
      <c r="Z20" s="214">
        <f t="shared" si="12"/>
        <v>0</v>
      </c>
    </row>
    <row r="21" spans="1:26" ht="10" customHeight="1" x14ac:dyDescent="0.2">
      <c r="A21" s="497"/>
      <c r="B21" s="99"/>
      <c r="C21" s="99"/>
      <c r="D21" s="99"/>
      <c r="E21" s="99"/>
      <c r="F21" s="99"/>
      <c r="G21" s="99"/>
      <c r="H21" s="236">
        <f t="shared" si="4"/>
        <v>0</v>
      </c>
      <c r="I21" s="237">
        <f>IF(E21&lt;2006,'Tabla art73'!C$126,VLOOKUP(E21,'Tabla art73'!$B$6:$C$143,2,0))</f>
        <v>2.16</v>
      </c>
      <c r="J21" s="237">
        <f t="shared" si="0"/>
        <v>0</v>
      </c>
      <c r="K21" s="236">
        <f t="shared" si="5"/>
        <v>0</v>
      </c>
      <c r="L21" s="236">
        <f t="shared" si="13"/>
        <v>0</v>
      </c>
      <c r="M21" s="240" t="s">
        <v>110</v>
      </c>
      <c r="N21" s="236">
        <f t="shared" si="6"/>
        <v>0</v>
      </c>
      <c r="O21" s="236">
        <f t="shared" si="7"/>
        <v>0</v>
      </c>
      <c r="P21" s="236">
        <f t="shared" si="8"/>
        <v>0</v>
      </c>
      <c r="Q21" s="236">
        <f t="shared" si="9"/>
        <v>0</v>
      </c>
      <c r="R21" s="236">
        <f t="shared" si="10"/>
        <v>0</v>
      </c>
      <c r="V21" s="45"/>
      <c r="W21" s="214">
        <f t="shared" si="2"/>
        <v>0</v>
      </c>
      <c r="X21" s="214">
        <f t="shared" si="3"/>
        <v>0</v>
      </c>
      <c r="Y21" s="214">
        <f t="shared" si="11"/>
        <v>0</v>
      </c>
      <c r="Z21" s="214">
        <f t="shared" si="12"/>
        <v>0</v>
      </c>
    </row>
    <row r="22" spans="1:26" ht="10" customHeight="1" x14ac:dyDescent="0.2">
      <c r="A22" s="497"/>
      <c r="B22" s="99"/>
      <c r="C22" s="99"/>
      <c r="D22" s="99"/>
      <c r="E22" s="99"/>
      <c r="F22" s="99"/>
      <c r="G22" s="99"/>
      <c r="H22" s="236">
        <f t="shared" si="4"/>
        <v>0</v>
      </c>
      <c r="I22" s="237">
        <f>IF(E22&lt;2006,'Tabla art73'!C$126,VLOOKUP(E22,'Tabla art73'!$B$6:$C$143,2,0))</f>
        <v>2.16</v>
      </c>
      <c r="J22" s="237">
        <f t="shared" si="0"/>
        <v>0</v>
      </c>
      <c r="K22" s="236">
        <f t="shared" si="5"/>
        <v>0</v>
      </c>
      <c r="L22" s="236">
        <f t="shared" si="13"/>
        <v>0</v>
      </c>
      <c r="M22" s="240" t="s">
        <v>110</v>
      </c>
      <c r="N22" s="236">
        <f t="shared" si="6"/>
        <v>0</v>
      </c>
      <c r="O22" s="236">
        <f t="shared" si="7"/>
        <v>0</v>
      </c>
      <c r="P22" s="236">
        <f t="shared" si="8"/>
        <v>0</v>
      </c>
      <c r="Q22" s="236">
        <f t="shared" si="9"/>
        <v>0</v>
      </c>
      <c r="R22" s="236">
        <f t="shared" si="10"/>
        <v>0</v>
      </c>
      <c r="V22" s="45"/>
      <c r="W22" s="214">
        <f t="shared" si="2"/>
        <v>0</v>
      </c>
      <c r="X22" s="214">
        <f t="shared" si="3"/>
        <v>0</v>
      </c>
      <c r="Y22" s="214">
        <f t="shared" si="11"/>
        <v>0</v>
      </c>
      <c r="Z22" s="214">
        <f t="shared" si="12"/>
        <v>0</v>
      </c>
    </row>
    <row r="23" spans="1:26" ht="10" customHeight="1" x14ac:dyDescent="0.2">
      <c r="A23" s="497"/>
      <c r="B23" s="99"/>
      <c r="C23" s="99"/>
      <c r="D23" s="99"/>
      <c r="E23" s="99"/>
      <c r="F23" s="99"/>
      <c r="G23" s="99"/>
      <c r="H23" s="236">
        <f t="shared" si="4"/>
        <v>0</v>
      </c>
      <c r="I23" s="237">
        <f>IF(E23&lt;2006,'Tabla art73'!C$126,VLOOKUP(E23,'Tabla art73'!$B$6:$C$143,2,0))</f>
        <v>2.16</v>
      </c>
      <c r="J23" s="237">
        <f t="shared" si="0"/>
        <v>0</v>
      </c>
      <c r="K23" s="236">
        <f t="shared" si="5"/>
        <v>0</v>
      </c>
      <c r="L23" s="236">
        <f t="shared" si="13"/>
        <v>0</v>
      </c>
      <c r="M23" s="240" t="s">
        <v>110</v>
      </c>
      <c r="N23" s="236">
        <f t="shared" si="6"/>
        <v>0</v>
      </c>
      <c r="O23" s="236">
        <f t="shared" si="7"/>
        <v>0</v>
      </c>
      <c r="P23" s="236">
        <f t="shared" si="8"/>
        <v>0</v>
      </c>
      <c r="Q23" s="236">
        <f t="shared" si="9"/>
        <v>0</v>
      </c>
      <c r="R23" s="236">
        <f t="shared" si="10"/>
        <v>0</v>
      </c>
      <c r="V23" s="45"/>
      <c r="W23" s="214">
        <f t="shared" si="2"/>
        <v>0</v>
      </c>
      <c r="X23" s="214">
        <f t="shared" si="3"/>
        <v>0</v>
      </c>
      <c r="Y23" s="214">
        <f t="shared" si="11"/>
        <v>0</v>
      </c>
      <c r="Z23" s="214">
        <f t="shared" si="12"/>
        <v>0</v>
      </c>
    </row>
    <row r="24" spans="1:26" ht="10" customHeight="1" x14ac:dyDescent="0.2">
      <c r="A24" s="497"/>
      <c r="B24" s="99"/>
      <c r="C24" s="99"/>
      <c r="D24" s="99"/>
      <c r="E24" s="99"/>
      <c r="F24" s="99"/>
      <c r="G24" s="99"/>
      <c r="H24" s="236">
        <f t="shared" si="4"/>
        <v>0</v>
      </c>
      <c r="I24" s="237">
        <f>IF(E24&lt;2006,'Tabla art73'!C$126,VLOOKUP(E24,'Tabla art73'!$B$6:$C$143,2,0))</f>
        <v>2.16</v>
      </c>
      <c r="J24" s="237">
        <f t="shared" si="0"/>
        <v>0</v>
      </c>
      <c r="K24" s="236">
        <f t="shared" si="5"/>
        <v>0</v>
      </c>
      <c r="L24" s="236">
        <f t="shared" si="13"/>
        <v>0</v>
      </c>
      <c r="M24" s="240" t="s">
        <v>110</v>
      </c>
      <c r="N24" s="236">
        <f t="shared" si="6"/>
        <v>0</v>
      </c>
      <c r="O24" s="236">
        <f t="shared" si="7"/>
        <v>0</v>
      </c>
      <c r="P24" s="236">
        <f t="shared" si="8"/>
        <v>0</v>
      </c>
      <c r="Q24" s="236">
        <f t="shared" si="9"/>
        <v>0</v>
      </c>
      <c r="R24" s="236">
        <f t="shared" si="10"/>
        <v>0</v>
      </c>
      <c r="V24" s="45"/>
      <c r="W24" s="214">
        <f t="shared" si="2"/>
        <v>0</v>
      </c>
      <c r="X24" s="214">
        <f t="shared" si="3"/>
        <v>0</v>
      </c>
      <c r="Y24" s="214">
        <f t="shared" si="11"/>
        <v>0</v>
      </c>
      <c r="Z24" s="214">
        <f t="shared" si="12"/>
        <v>0</v>
      </c>
    </row>
    <row r="25" spans="1:26" ht="10" customHeight="1" x14ac:dyDescent="0.2">
      <c r="A25" s="497"/>
      <c r="B25" s="99"/>
      <c r="C25" s="99"/>
      <c r="D25" s="99"/>
      <c r="E25" s="99"/>
      <c r="F25" s="99"/>
      <c r="G25" s="99"/>
      <c r="H25" s="236">
        <f t="shared" si="4"/>
        <v>0</v>
      </c>
      <c r="I25" s="237">
        <f>IF(E25&lt;2006,'Tabla art73'!C$126,VLOOKUP(E25,'Tabla art73'!$B$6:$C$143,2,0))</f>
        <v>2.16</v>
      </c>
      <c r="J25" s="237">
        <f t="shared" si="0"/>
        <v>0</v>
      </c>
      <c r="K25" s="236">
        <f t="shared" si="5"/>
        <v>0</v>
      </c>
      <c r="L25" s="236">
        <f t="shared" si="13"/>
        <v>0</v>
      </c>
      <c r="M25" s="240" t="s">
        <v>110</v>
      </c>
      <c r="N25" s="236">
        <f t="shared" si="6"/>
        <v>0</v>
      </c>
      <c r="O25" s="236">
        <f t="shared" si="7"/>
        <v>0</v>
      </c>
      <c r="P25" s="236">
        <f t="shared" si="8"/>
        <v>0</v>
      </c>
      <c r="Q25" s="236">
        <f t="shared" si="9"/>
        <v>0</v>
      </c>
      <c r="R25" s="236">
        <f t="shared" si="10"/>
        <v>0</v>
      </c>
      <c r="V25" s="45"/>
      <c r="W25" s="214">
        <f t="shared" si="2"/>
        <v>0</v>
      </c>
      <c r="X25" s="214">
        <f t="shared" si="3"/>
        <v>0</v>
      </c>
      <c r="Y25" s="214">
        <f t="shared" si="11"/>
        <v>0</v>
      </c>
      <c r="Z25" s="214">
        <f t="shared" si="12"/>
        <v>0</v>
      </c>
    </row>
    <row r="26" spans="1:26" ht="10" customHeight="1" x14ac:dyDescent="0.2">
      <c r="A26" s="497"/>
      <c r="B26" s="99" t="s">
        <v>168</v>
      </c>
      <c r="C26" s="99"/>
      <c r="D26" s="99"/>
      <c r="E26" s="99"/>
      <c r="F26" s="99"/>
      <c r="G26" s="99"/>
      <c r="H26" s="236">
        <f t="shared" si="4"/>
        <v>0</v>
      </c>
      <c r="I26" s="237">
        <f>IF(E26&lt;2006,'Tabla art73'!C$126,VLOOKUP(E26,'Tabla art73'!$B$6:$C$143,2,0))</f>
        <v>2.16</v>
      </c>
      <c r="J26" s="237">
        <f t="shared" si="0"/>
        <v>0</v>
      </c>
      <c r="K26" s="236">
        <f t="shared" si="5"/>
        <v>0</v>
      </c>
      <c r="L26" s="236">
        <f t="shared" si="13"/>
        <v>0</v>
      </c>
      <c r="M26" s="240" t="s">
        <v>110</v>
      </c>
      <c r="N26" s="236">
        <f t="shared" si="6"/>
        <v>0</v>
      </c>
      <c r="O26" s="236">
        <f t="shared" si="7"/>
        <v>0</v>
      </c>
      <c r="P26" s="236">
        <f t="shared" si="8"/>
        <v>0</v>
      </c>
      <c r="Q26" s="236">
        <f t="shared" si="9"/>
        <v>0</v>
      </c>
      <c r="R26" s="236">
        <f t="shared" si="10"/>
        <v>0</v>
      </c>
      <c r="V26" s="45"/>
      <c r="W26" s="214">
        <f t="shared" si="2"/>
        <v>0</v>
      </c>
      <c r="X26" s="214">
        <f t="shared" si="3"/>
        <v>0</v>
      </c>
      <c r="Y26" s="214">
        <f t="shared" si="11"/>
        <v>0</v>
      </c>
      <c r="Z26" s="214">
        <f t="shared" si="12"/>
        <v>0</v>
      </c>
    </row>
    <row r="27" spans="1:26" ht="10" hidden="1" customHeight="1" x14ac:dyDescent="0.2">
      <c r="A27" s="497"/>
      <c r="B27" s="99"/>
      <c r="C27" s="99"/>
      <c r="D27" s="99"/>
      <c r="E27" s="99"/>
      <c r="F27" s="99"/>
      <c r="G27" s="99"/>
      <c r="H27" s="236">
        <f t="shared" si="4"/>
        <v>0</v>
      </c>
      <c r="I27" s="237">
        <f>IF(E27&lt;2006,'Tabla art73'!C$126,VLOOKUP(E27,'Tabla art73'!$B$6:$C$143,2,0))</f>
        <v>2.16</v>
      </c>
      <c r="J27" s="237">
        <f t="shared" si="0"/>
        <v>0</v>
      </c>
      <c r="K27" s="236">
        <f t="shared" si="5"/>
        <v>0</v>
      </c>
      <c r="L27" s="236">
        <f t="shared" si="13"/>
        <v>0</v>
      </c>
      <c r="M27" s="240" t="s">
        <v>110</v>
      </c>
      <c r="N27" s="236">
        <f t="shared" si="6"/>
        <v>0</v>
      </c>
      <c r="O27" s="236">
        <f t="shared" si="7"/>
        <v>0</v>
      </c>
      <c r="P27" s="236">
        <f t="shared" si="8"/>
        <v>0</v>
      </c>
      <c r="Q27" s="236">
        <f t="shared" si="9"/>
        <v>0</v>
      </c>
      <c r="R27" s="236">
        <f t="shared" si="10"/>
        <v>0</v>
      </c>
      <c r="V27" s="45"/>
      <c r="W27" s="214">
        <f t="shared" si="2"/>
        <v>0</v>
      </c>
      <c r="X27" s="214">
        <f t="shared" si="3"/>
        <v>0</v>
      </c>
      <c r="Y27" s="214">
        <f t="shared" si="11"/>
        <v>0</v>
      </c>
      <c r="Z27" s="214">
        <f t="shared" si="12"/>
        <v>0</v>
      </c>
    </row>
    <row r="28" spans="1:26" ht="10" hidden="1" customHeight="1" x14ac:dyDescent="0.2">
      <c r="A28" s="497"/>
      <c r="B28" s="99"/>
      <c r="C28" s="99"/>
      <c r="D28" s="99"/>
      <c r="E28" s="99"/>
      <c r="F28" s="99"/>
      <c r="G28" s="99"/>
      <c r="H28" s="236">
        <f t="shared" si="4"/>
        <v>0</v>
      </c>
      <c r="I28" s="237">
        <f>IF(E28&lt;2006,'Tabla art73'!C$126,VLOOKUP(E28,'Tabla art73'!$B$6:$C$143,2,0))</f>
        <v>2.16</v>
      </c>
      <c r="J28" s="237">
        <f t="shared" si="0"/>
        <v>0</v>
      </c>
      <c r="K28" s="236">
        <f t="shared" si="5"/>
        <v>0</v>
      </c>
      <c r="L28" s="236">
        <f t="shared" si="13"/>
        <v>0</v>
      </c>
      <c r="M28" s="240" t="s">
        <v>110</v>
      </c>
      <c r="N28" s="236">
        <f t="shared" si="6"/>
        <v>0</v>
      </c>
      <c r="O28" s="236">
        <f t="shared" si="7"/>
        <v>0</v>
      </c>
      <c r="P28" s="236">
        <f t="shared" si="8"/>
        <v>0</v>
      </c>
      <c r="Q28" s="236">
        <f t="shared" si="9"/>
        <v>0</v>
      </c>
      <c r="R28" s="236">
        <f t="shared" si="10"/>
        <v>0</v>
      </c>
      <c r="V28" s="45"/>
      <c r="W28" s="214">
        <f t="shared" si="2"/>
        <v>0</v>
      </c>
      <c r="X28" s="214">
        <f t="shared" si="3"/>
        <v>0</v>
      </c>
      <c r="Y28" s="214">
        <f t="shared" si="11"/>
        <v>0</v>
      </c>
      <c r="Z28" s="214">
        <f t="shared" si="12"/>
        <v>0</v>
      </c>
    </row>
    <row r="29" spans="1:26" ht="10" hidden="1" customHeight="1" x14ac:dyDescent="0.2">
      <c r="A29" s="497"/>
      <c r="B29" s="99"/>
      <c r="C29" s="99"/>
      <c r="D29" s="99"/>
      <c r="E29" s="99"/>
      <c r="F29" s="99"/>
      <c r="G29" s="99"/>
      <c r="H29" s="236">
        <f t="shared" si="4"/>
        <v>0</v>
      </c>
      <c r="I29" s="237">
        <f>IF(E29&lt;2006,'Tabla art73'!C$126,VLOOKUP(E29,'Tabla art73'!$B$6:$C$143,2,0))</f>
        <v>2.16</v>
      </c>
      <c r="J29" s="237">
        <f t="shared" si="0"/>
        <v>0</v>
      </c>
      <c r="K29" s="236">
        <f t="shared" si="5"/>
        <v>0</v>
      </c>
      <c r="L29" s="236">
        <f t="shared" si="13"/>
        <v>0</v>
      </c>
      <c r="M29" s="240" t="s">
        <v>110</v>
      </c>
      <c r="N29" s="236">
        <f t="shared" si="6"/>
        <v>0</v>
      </c>
      <c r="O29" s="236">
        <f t="shared" si="7"/>
        <v>0</v>
      </c>
      <c r="P29" s="236">
        <f t="shared" si="8"/>
        <v>0</v>
      </c>
      <c r="Q29" s="236">
        <f t="shared" si="9"/>
        <v>0</v>
      </c>
      <c r="R29" s="236">
        <f t="shared" si="10"/>
        <v>0</v>
      </c>
      <c r="V29" s="45"/>
      <c r="W29" s="214">
        <f t="shared" si="2"/>
        <v>0</v>
      </c>
      <c r="X29" s="214">
        <f t="shared" si="3"/>
        <v>0</v>
      </c>
      <c r="Y29" s="214">
        <f t="shared" si="11"/>
        <v>0</v>
      </c>
      <c r="Z29" s="214">
        <f t="shared" si="12"/>
        <v>0</v>
      </c>
    </row>
    <row r="30" spans="1:26" ht="10" hidden="1" customHeight="1" x14ac:dyDescent="0.2">
      <c r="A30" s="497"/>
      <c r="B30" s="99"/>
      <c r="C30" s="99"/>
      <c r="D30" s="99"/>
      <c r="E30" s="99"/>
      <c r="F30" s="99"/>
      <c r="G30" s="99"/>
      <c r="H30" s="236">
        <f t="shared" si="4"/>
        <v>0</v>
      </c>
      <c r="I30" s="237">
        <f>IF(E30&lt;2006,'Tabla art73'!C$126,VLOOKUP(E30,'Tabla art73'!$B$6:$C$143,2,0))</f>
        <v>2.16</v>
      </c>
      <c r="J30" s="237">
        <f t="shared" si="0"/>
        <v>0</v>
      </c>
      <c r="K30" s="236">
        <f t="shared" si="5"/>
        <v>0</v>
      </c>
      <c r="L30" s="236">
        <f t="shared" si="13"/>
        <v>0</v>
      </c>
      <c r="M30" s="240" t="s">
        <v>110</v>
      </c>
      <c r="N30" s="236">
        <f t="shared" si="6"/>
        <v>0</v>
      </c>
      <c r="O30" s="236">
        <f t="shared" si="7"/>
        <v>0</v>
      </c>
      <c r="P30" s="236">
        <f t="shared" si="8"/>
        <v>0</v>
      </c>
      <c r="Q30" s="236">
        <f t="shared" si="9"/>
        <v>0</v>
      </c>
      <c r="R30" s="236">
        <f t="shared" si="10"/>
        <v>0</v>
      </c>
      <c r="V30" s="45"/>
      <c r="W30" s="214">
        <f t="shared" si="2"/>
        <v>0</v>
      </c>
      <c r="X30" s="214">
        <f t="shared" si="3"/>
        <v>0</v>
      </c>
      <c r="Y30" s="214">
        <f t="shared" si="11"/>
        <v>0</v>
      </c>
      <c r="Z30" s="214">
        <f t="shared" si="12"/>
        <v>0</v>
      </c>
    </row>
    <row r="31" spans="1:26" ht="10" hidden="1" customHeight="1" x14ac:dyDescent="0.2">
      <c r="A31" s="497"/>
      <c r="B31" s="99"/>
      <c r="C31" s="99"/>
      <c r="D31" s="99"/>
      <c r="E31" s="99"/>
      <c r="F31" s="99"/>
      <c r="G31" s="99"/>
      <c r="H31" s="236">
        <f t="shared" si="4"/>
        <v>0</v>
      </c>
      <c r="I31" s="237">
        <f>IF(E31&lt;2006,'Tabla art73'!C$126,VLOOKUP(E31,'Tabla art73'!$B$6:$C$143,2,0))</f>
        <v>2.16</v>
      </c>
      <c r="J31" s="237">
        <f t="shared" si="0"/>
        <v>0</v>
      </c>
      <c r="K31" s="236">
        <f t="shared" si="5"/>
        <v>0</v>
      </c>
      <c r="L31" s="236">
        <f t="shared" si="13"/>
        <v>0</v>
      </c>
      <c r="M31" s="240" t="s">
        <v>110</v>
      </c>
      <c r="N31" s="236">
        <f t="shared" si="6"/>
        <v>0</v>
      </c>
      <c r="O31" s="236">
        <f t="shared" si="7"/>
        <v>0</v>
      </c>
      <c r="P31" s="236">
        <f t="shared" si="8"/>
        <v>0</v>
      </c>
      <c r="Q31" s="236">
        <f t="shared" si="9"/>
        <v>0</v>
      </c>
      <c r="R31" s="236">
        <f t="shared" si="10"/>
        <v>0</v>
      </c>
      <c r="V31" s="45"/>
      <c r="W31" s="214">
        <f t="shared" si="2"/>
        <v>0</v>
      </c>
      <c r="X31" s="214">
        <f t="shared" si="3"/>
        <v>0</v>
      </c>
      <c r="Y31" s="214">
        <f t="shared" si="11"/>
        <v>0</v>
      </c>
      <c r="Z31" s="214">
        <f t="shared" si="12"/>
        <v>0</v>
      </c>
    </row>
    <row r="32" spans="1:26" ht="10" hidden="1" customHeight="1" x14ac:dyDescent="0.2">
      <c r="A32" s="497"/>
      <c r="B32" s="99"/>
      <c r="C32" s="99"/>
      <c r="D32" s="99"/>
      <c r="E32" s="99"/>
      <c r="F32" s="99"/>
      <c r="G32" s="99"/>
      <c r="H32" s="236">
        <f t="shared" si="4"/>
        <v>0</v>
      </c>
      <c r="I32" s="237">
        <f>IF(E32&lt;2006,'Tabla art73'!C$126,VLOOKUP(E32,'Tabla art73'!$B$6:$C$143,2,0))</f>
        <v>2.16</v>
      </c>
      <c r="J32" s="237">
        <f t="shared" si="0"/>
        <v>0</v>
      </c>
      <c r="K32" s="236">
        <f t="shared" si="5"/>
        <v>0</v>
      </c>
      <c r="L32" s="236">
        <f t="shared" si="13"/>
        <v>0</v>
      </c>
      <c r="M32" s="240" t="s">
        <v>110</v>
      </c>
      <c r="N32" s="236">
        <f t="shared" si="6"/>
        <v>0</v>
      </c>
      <c r="O32" s="236">
        <f t="shared" si="7"/>
        <v>0</v>
      </c>
      <c r="P32" s="236">
        <f t="shared" si="8"/>
        <v>0</v>
      </c>
      <c r="Q32" s="236">
        <f t="shared" si="9"/>
        <v>0</v>
      </c>
      <c r="R32" s="236">
        <f t="shared" si="10"/>
        <v>0</v>
      </c>
      <c r="V32" s="45"/>
      <c r="W32" s="214">
        <f t="shared" si="2"/>
        <v>0</v>
      </c>
      <c r="X32" s="214">
        <f t="shared" si="3"/>
        <v>0</v>
      </c>
      <c r="Y32" s="214">
        <f t="shared" si="11"/>
        <v>0</v>
      </c>
      <c r="Z32" s="214">
        <f t="shared" si="12"/>
        <v>0</v>
      </c>
    </row>
    <row r="33" spans="1:26" ht="10" hidden="1" customHeight="1" x14ac:dyDescent="0.2">
      <c r="A33" s="497"/>
      <c r="B33" s="99"/>
      <c r="C33" s="99"/>
      <c r="D33" s="99"/>
      <c r="E33" s="99"/>
      <c r="F33" s="99"/>
      <c r="G33" s="99"/>
      <c r="H33" s="236">
        <f t="shared" si="4"/>
        <v>0</v>
      </c>
      <c r="I33" s="237">
        <f>IF(E33&lt;2006,'Tabla art73'!C$126,VLOOKUP(E33,'Tabla art73'!$B$6:$C$143,2,0))</f>
        <v>2.16</v>
      </c>
      <c r="J33" s="237">
        <f t="shared" si="0"/>
        <v>0</v>
      </c>
      <c r="K33" s="236">
        <f t="shared" si="5"/>
        <v>0</v>
      </c>
      <c r="L33" s="236">
        <f t="shared" si="13"/>
        <v>0</v>
      </c>
      <c r="M33" s="240" t="s">
        <v>110</v>
      </c>
      <c r="N33" s="236">
        <f t="shared" si="6"/>
        <v>0</v>
      </c>
      <c r="O33" s="236">
        <f t="shared" si="7"/>
        <v>0</v>
      </c>
      <c r="P33" s="236">
        <f t="shared" si="8"/>
        <v>0</v>
      </c>
      <c r="Q33" s="236">
        <f t="shared" si="9"/>
        <v>0</v>
      </c>
      <c r="R33" s="236">
        <f t="shared" si="10"/>
        <v>0</v>
      </c>
      <c r="V33" s="45"/>
      <c r="W33" s="214">
        <f t="shared" si="2"/>
        <v>0</v>
      </c>
      <c r="X33" s="214">
        <f t="shared" si="3"/>
        <v>0</v>
      </c>
      <c r="Y33" s="214">
        <f t="shared" si="11"/>
        <v>0</v>
      </c>
      <c r="Z33" s="214">
        <f t="shared" si="12"/>
        <v>0</v>
      </c>
    </row>
    <row r="34" spans="1:26" ht="10" hidden="1" customHeight="1" x14ac:dyDescent="0.2">
      <c r="A34" s="497"/>
      <c r="B34" s="99"/>
      <c r="C34" s="99"/>
      <c r="D34" s="99"/>
      <c r="E34" s="99"/>
      <c r="F34" s="99"/>
      <c r="G34" s="99"/>
      <c r="H34" s="236">
        <f t="shared" si="4"/>
        <v>0</v>
      </c>
      <c r="I34" s="237">
        <f>IF(E34&lt;2006,'Tabla art73'!C$126,VLOOKUP(E34,'Tabla art73'!$B$6:$C$143,2,0))</f>
        <v>2.16</v>
      </c>
      <c r="J34" s="237">
        <f t="shared" si="0"/>
        <v>0</v>
      </c>
      <c r="K34" s="236">
        <f t="shared" si="5"/>
        <v>0</v>
      </c>
      <c r="L34" s="236">
        <f t="shared" si="13"/>
        <v>0</v>
      </c>
      <c r="M34" s="240" t="s">
        <v>110</v>
      </c>
      <c r="N34" s="236">
        <f t="shared" si="6"/>
        <v>0</v>
      </c>
      <c r="O34" s="236">
        <f t="shared" si="7"/>
        <v>0</v>
      </c>
      <c r="P34" s="236">
        <f t="shared" si="8"/>
        <v>0</v>
      </c>
      <c r="Q34" s="236">
        <f t="shared" si="9"/>
        <v>0</v>
      </c>
      <c r="R34" s="236">
        <f t="shared" si="10"/>
        <v>0</v>
      </c>
      <c r="V34" s="45"/>
      <c r="W34" s="214">
        <f t="shared" si="2"/>
        <v>0</v>
      </c>
      <c r="X34" s="214">
        <f t="shared" si="3"/>
        <v>0</v>
      </c>
      <c r="Y34" s="214">
        <f t="shared" si="11"/>
        <v>0</v>
      </c>
      <c r="Z34" s="214">
        <f t="shared" si="12"/>
        <v>0</v>
      </c>
    </row>
    <row r="35" spans="1:26" ht="10" hidden="1" customHeight="1" x14ac:dyDescent="0.2">
      <c r="A35" s="497"/>
      <c r="B35" s="99"/>
      <c r="C35" s="99"/>
      <c r="D35" s="99"/>
      <c r="E35" s="99"/>
      <c r="F35" s="99"/>
      <c r="G35" s="99"/>
      <c r="H35" s="236">
        <f t="shared" si="4"/>
        <v>0</v>
      </c>
      <c r="I35" s="237">
        <f>IF(E35&lt;2006,'Tabla art73'!C$126,VLOOKUP(E35,'Tabla art73'!$B$6:$C$143,2,0))</f>
        <v>2.16</v>
      </c>
      <c r="J35" s="237">
        <f t="shared" si="0"/>
        <v>0</v>
      </c>
      <c r="K35" s="236">
        <f t="shared" si="5"/>
        <v>0</v>
      </c>
      <c r="L35" s="236">
        <f t="shared" si="13"/>
        <v>0</v>
      </c>
      <c r="M35" s="240" t="s">
        <v>110</v>
      </c>
      <c r="N35" s="236">
        <f t="shared" si="6"/>
        <v>0</v>
      </c>
      <c r="O35" s="236">
        <f t="shared" si="7"/>
        <v>0</v>
      </c>
      <c r="P35" s="236">
        <f t="shared" si="8"/>
        <v>0</v>
      </c>
      <c r="Q35" s="236">
        <f t="shared" si="9"/>
        <v>0</v>
      </c>
      <c r="R35" s="236">
        <f t="shared" si="10"/>
        <v>0</v>
      </c>
      <c r="V35" s="45"/>
      <c r="W35" s="214">
        <f t="shared" si="2"/>
        <v>0</v>
      </c>
      <c r="X35" s="214">
        <f t="shared" si="3"/>
        <v>0</v>
      </c>
      <c r="Y35" s="214">
        <f t="shared" si="11"/>
        <v>0</v>
      </c>
      <c r="Z35" s="214">
        <f t="shared" si="12"/>
        <v>0</v>
      </c>
    </row>
    <row r="36" spans="1:26" ht="10" hidden="1" customHeight="1" x14ac:dyDescent="0.2">
      <c r="A36" s="497"/>
      <c r="B36" s="99"/>
      <c r="C36" s="99"/>
      <c r="D36" s="99"/>
      <c r="E36" s="99"/>
      <c r="F36" s="99"/>
      <c r="G36" s="99"/>
      <c r="H36" s="236">
        <f t="shared" si="4"/>
        <v>0</v>
      </c>
      <c r="I36" s="237">
        <f>IF(E36&lt;2006,'Tabla art73'!C$126,VLOOKUP(E36,'Tabla art73'!$B$6:$C$143,2,0))</f>
        <v>2.16</v>
      </c>
      <c r="J36" s="237">
        <f t="shared" si="0"/>
        <v>0</v>
      </c>
      <c r="K36" s="236">
        <f t="shared" si="5"/>
        <v>0</v>
      </c>
      <c r="L36" s="236">
        <f t="shared" si="13"/>
        <v>0</v>
      </c>
      <c r="M36" s="240" t="s">
        <v>110</v>
      </c>
      <c r="N36" s="236">
        <f t="shared" si="6"/>
        <v>0</v>
      </c>
      <c r="O36" s="236">
        <f t="shared" si="7"/>
        <v>0</v>
      </c>
      <c r="P36" s="236">
        <f t="shared" si="8"/>
        <v>0</v>
      </c>
      <c r="Q36" s="236">
        <f t="shared" si="9"/>
        <v>0</v>
      </c>
      <c r="R36" s="236">
        <f t="shared" si="10"/>
        <v>0</v>
      </c>
      <c r="V36" s="45"/>
      <c r="W36" s="214">
        <f t="shared" si="2"/>
        <v>0</v>
      </c>
      <c r="X36" s="214">
        <f t="shared" si="3"/>
        <v>0</v>
      </c>
      <c r="Y36" s="214">
        <f t="shared" si="11"/>
        <v>0</v>
      </c>
      <c r="Z36" s="214">
        <f t="shared" si="12"/>
        <v>0</v>
      </c>
    </row>
    <row r="37" spans="1:26" ht="10" hidden="1" customHeight="1" x14ac:dyDescent="0.2">
      <c r="A37" s="497"/>
      <c r="B37" s="99"/>
      <c r="C37" s="99"/>
      <c r="D37" s="99"/>
      <c r="E37" s="99"/>
      <c r="F37" s="99"/>
      <c r="G37" s="99"/>
      <c r="H37" s="236">
        <f t="shared" si="4"/>
        <v>0</v>
      </c>
      <c r="I37" s="237">
        <f>IF(E37&lt;2006,'Tabla art73'!C$126,VLOOKUP(E37,'Tabla art73'!$B$6:$C$143,2,0))</f>
        <v>2.16</v>
      </c>
      <c r="J37" s="237">
        <f t="shared" si="0"/>
        <v>0</v>
      </c>
      <c r="K37" s="236">
        <f t="shared" si="5"/>
        <v>0</v>
      </c>
      <c r="L37" s="236">
        <f t="shared" si="13"/>
        <v>0</v>
      </c>
      <c r="M37" s="240" t="s">
        <v>110</v>
      </c>
      <c r="N37" s="236">
        <f t="shared" si="6"/>
        <v>0</v>
      </c>
      <c r="O37" s="236">
        <f t="shared" si="7"/>
        <v>0</v>
      </c>
      <c r="P37" s="236">
        <f t="shared" si="8"/>
        <v>0</v>
      </c>
      <c r="Q37" s="236">
        <f t="shared" si="9"/>
        <v>0</v>
      </c>
      <c r="R37" s="236">
        <f t="shared" si="10"/>
        <v>0</v>
      </c>
      <c r="V37" s="45"/>
      <c r="W37" s="214">
        <f t="shared" si="2"/>
        <v>0</v>
      </c>
      <c r="X37" s="214">
        <f t="shared" si="3"/>
        <v>0</v>
      </c>
      <c r="Y37" s="214">
        <f t="shared" si="11"/>
        <v>0</v>
      </c>
      <c r="Z37" s="214">
        <f t="shared" si="12"/>
        <v>0</v>
      </c>
    </row>
    <row r="38" spans="1:26" ht="10" hidden="1" customHeight="1" x14ac:dyDescent="0.2">
      <c r="A38" s="497"/>
      <c r="B38" s="99"/>
      <c r="C38" s="99"/>
      <c r="D38" s="99"/>
      <c r="E38" s="99"/>
      <c r="F38" s="99"/>
      <c r="G38" s="99"/>
      <c r="H38" s="236">
        <f t="shared" si="4"/>
        <v>0</v>
      </c>
      <c r="I38" s="237">
        <f>IF(E38&lt;2006,'Tabla art73'!C$126,VLOOKUP(E38,'Tabla art73'!$B$6:$C$143,2,0))</f>
        <v>2.16</v>
      </c>
      <c r="J38" s="237">
        <f t="shared" si="0"/>
        <v>0</v>
      </c>
      <c r="K38" s="236">
        <f t="shared" si="5"/>
        <v>0</v>
      </c>
      <c r="L38" s="236">
        <f t="shared" si="13"/>
        <v>0</v>
      </c>
      <c r="M38" s="240" t="s">
        <v>110</v>
      </c>
      <c r="N38" s="236">
        <f t="shared" si="6"/>
        <v>0</v>
      </c>
      <c r="O38" s="236">
        <f t="shared" si="7"/>
        <v>0</v>
      </c>
      <c r="P38" s="236">
        <f t="shared" si="8"/>
        <v>0</v>
      </c>
      <c r="Q38" s="236">
        <f t="shared" si="9"/>
        <v>0</v>
      </c>
      <c r="R38" s="236">
        <f t="shared" si="10"/>
        <v>0</v>
      </c>
      <c r="V38" s="45"/>
      <c r="W38" s="214">
        <f t="shared" si="2"/>
        <v>0</v>
      </c>
      <c r="X38" s="214">
        <f t="shared" si="3"/>
        <v>0</v>
      </c>
      <c r="Y38" s="214">
        <f t="shared" si="11"/>
        <v>0</v>
      </c>
      <c r="Z38" s="214">
        <f t="shared" si="12"/>
        <v>0</v>
      </c>
    </row>
    <row r="39" spans="1:26" ht="10" hidden="1" customHeight="1" x14ac:dyDescent="0.2">
      <c r="A39" s="497"/>
      <c r="B39" s="99"/>
      <c r="C39" s="99"/>
      <c r="D39" s="99"/>
      <c r="E39" s="99"/>
      <c r="F39" s="99"/>
      <c r="G39" s="99"/>
      <c r="H39" s="236">
        <f t="shared" si="4"/>
        <v>0</v>
      </c>
      <c r="I39" s="237">
        <f>IF(E39&lt;2006,'Tabla art73'!C$126,VLOOKUP(E39,'Tabla art73'!$B$6:$C$143,2,0))</f>
        <v>2.16</v>
      </c>
      <c r="J39" s="237">
        <f t="shared" si="0"/>
        <v>0</v>
      </c>
      <c r="K39" s="236">
        <f t="shared" si="5"/>
        <v>0</v>
      </c>
      <c r="L39" s="236">
        <f t="shared" si="13"/>
        <v>0</v>
      </c>
      <c r="M39" s="240" t="s">
        <v>110</v>
      </c>
      <c r="N39" s="236">
        <f t="shared" si="6"/>
        <v>0</v>
      </c>
      <c r="O39" s="236">
        <f t="shared" si="7"/>
        <v>0</v>
      </c>
      <c r="P39" s="236">
        <f t="shared" si="8"/>
        <v>0</v>
      </c>
      <c r="Q39" s="236">
        <f t="shared" si="9"/>
        <v>0</v>
      </c>
      <c r="R39" s="236">
        <f t="shared" si="10"/>
        <v>0</v>
      </c>
      <c r="V39" s="45"/>
      <c r="W39" s="214">
        <f t="shared" si="2"/>
        <v>0</v>
      </c>
      <c r="X39" s="214">
        <f t="shared" si="3"/>
        <v>0</v>
      </c>
      <c r="Y39" s="214">
        <f t="shared" si="11"/>
        <v>0</v>
      </c>
      <c r="Z39" s="214">
        <f t="shared" si="12"/>
        <v>0</v>
      </c>
    </row>
    <row r="40" spans="1:26" ht="10" hidden="1" customHeight="1" x14ac:dyDescent="0.2">
      <c r="A40" s="497"/>
      <c r="B40" s="99"/>
      <c r="C40" s="99"/>
      <c r="D40" s="99"/>
      <c r="E40" s="99"/>
      <c r="F40" s="99"/>
      <c r="G40" s="99"/>
      <c r="H40" s="236">
        <f t="shared" si="4"/>
        <v>0</v>
      </c>
      <c r="I40" s="237">
        <f>IF(E40&lt;2006,'Tabla art73'!C$126,VLOOKUP(E40,'Tabla art73'!$B$6:$C$143,2,0))</f>
        <v>2.16</v>
      </c>
      <c r="J40" s="237">
        <f t="shared" si="0"/>
        <v>0</v>
      </c>
      <c r="K40" s="236">
        <f t="shared" si="5"/>
        <v>0</v>
      </c>
      <c r="L40" s="236">
        <f t="shared" si="13"/>
        <v>0</v>
      </c>
      <c r="M40" s="240" t="s">
        <v>110</v>
      </c>
      <c r="N40" s="236">
        <f t="shared" si="6"/>
        <v>0</v>
      </c>
      <c r="O40" s="236">
        <f t="shared" si="7"/>
        <v>0</v>
      </c>
      <c r="P40" s="236">
        <f t="shared" si="8"/>
        <v>0</v>
      </c>
      <c r="Q40" s="236">
        <f t="shared" si="9"/>
        <v>0</v>
      </c>
      <c r="R40" s="236">
        <f t="shared" si="10"/>
        <v>0</v>
      </c>
      <c r="V40" s="45"/>
      <c r="W40" s="214">
        <f t="shared" si="2"/>
        <v>0</v>
      </c>
      <c r="X40" s="214">
        <f t="shared" si="3"/>
        <v>0</v>
      </c>
      <c r="Y40" s="214">
        <f t="shared" si="11"/>
        <v>0</v>
      </c>
      <c r="Z40" s="214">
        <f t="shared" si="12"/>
        <v>0</v>
      </c>
    </row>
    <row r="41" spans="1:26" ht="10" hidden="1" customHeight="1" x14ac:dyDescent="0.2">
      <c r="A41" s="497"/>
      <c r="B41" s="99"/>
      <c r="C41" s="99"/>
      <c r="D41" s="99"/>
      <c r="E41" s="99"/>
      <c r="F41" s="99"/>
      <c r="G41" s="99"/>
      <c r="H41" s="236">
        <f t="shared" si="4"/>
        <v>0</v>
      </c>
      <c r="I41" s="237">
        <f>IF(E41&lt;2006,'Tabla art73'!C$126,VLOOKUP(E41,'Tabla art73'!$B$6:$C$143,2,0))</f>
        <v>2.16</v>
      </c>
      <c r="J41" s="237">
        <f t="shared" si="0"/>
        <v>0</v>
      </c>
      <c r="K41" s="236">
        <f t="shared" si="5"/>
        <v>0</v>
      </c>
      <c r="L41" s="236">
        <f t="shared" si="13"/>
        <v>0</v>
      </c>
      <c r="M41" s="240" t="s">
        <v>110</v>
      </c>
      <c r="N41" s="236">
        <f t="shared" si="6"/>
        <v>0</v>
      </c>
      <c r="O41" s="236">
        <f t="shared" si="7"/>
        <v>0</v>
      </c>
      <c r="P41" s="236">
        <f t="shared" si="8"/>
        <v>0</v>
      </c>
      <c r="Q41" s="236">
        <f t="shared" si="9"/>
        <v>0</v>
      </c>
      <c r="R41" s="236">
        <f t="shared" si="10"/>
        <v>0</v>
      </c>
      <c r="V41" s="45"/>
      <c r="W41" s="214">
        <f t="shared" si="2"/>
        <v>0</v>
      </c>
      <c r="X41" s="214">
        <f t="shared" si="3"/>
        <v>0</v>
      </c>
      <c r="Y41" s="214">
        <f t="shared" si="11"/>
        <v>0</v>
      </c>
      <c r="Z41" s="214">
        <f t="shared" si="12"/>
        <v>0</v>
      </c>
    </row>
    <row r="42" spans="1:26" ht="10" hidden="1" customHeight="1" x14ac:dyDescent="0.2">
      <c r="A42" s="497"/>
      <c r="B42" s="99"/>
      <c r="C42" s="99"/>
      <c r="D42" s="99"/>
      <c r="E42" s="99"/>
      <c r="F42" s="99"/>
      <c r="G42" s="99"/>
      <c r="H42" s="236">
        <f t="shared" si="4"/>
        <v>0</v>
      </c>
      <c r="I42" s="237">
        <f>IF(E42&lt;2006,'Tabla art73'!C$126,VLOOKUP(E42,'Tabla art73'!$B$6:$C$143,2,0))</f>
        <v>2.16</v>
      </c>
      <c r="J42" s="237">
        <f t="shared" si="0"/>
        <v>0</v>
      </c>
      <c r="K42" s="236">
        <f t="shared" si="5"/>
        <v>0</v>
      </c>
      <c r="L42" s="236">
        <f t="shared" si="13"/>
        <v>0</v>
      </c>
      <c r="M42" s="240" t="s">
        <v>110</v>
      </c>
      <c r="N42" s="236">
        <f t="shared" si="6"/>
        <v>0</v>
      </c>
      <c r="O42" s="236">
        <f t="shared" si="7"/>
        <v>0</v>
      </c>
      <c r="P42" s="236">
        <f t="shared" si="8"/>
        <v>0</v>
      </c>
      <c r="Q42" s="236">
        <f t="shared" si="9"/>
        <v>0</v>
      </c>
      <c r="R42" s="236">
        <f t="shared" si="10"/>
        <v>0</v>
      </c>
      <c r="V42" s="45"/>
      <c r="W42" s="214">
        <f t="shared" si="2"/>
        <v>0</v>
      </c>
      <c r="X42" s="214">
        <f t="shared" si="3"/>
        <v>0</v>
      </c>
      <c r="Y42" s="214">
        <f t="shared" si="11"/>
        <v>0</v>
      </c>
      <c r="Z42" s="214">
        <f t="shared" si="12"/>
        <v>0</v>
      </c>
    </row>
    <row r="43" spans="1:26" ht="10" hidden="1" customHeight="1" x14ac:dyDescent="0.2">
      <c r="A43" s="497"/>
      <c r="B43" s="99"/>
      <c r="C43" s="99"/>
      <c r="D43" s="99"/>
      <c r="E43" s="99"/>
      <c r="F43" s="99"/>
      <c r="G43" s="99"/>
      <c r="H43" s="236">
        <f t="shared" si="4"/>
        <v>0</v>
      </c>
      <c r="I43" s="237">
        <f>IF(E43&lt;2006,'Tabla art73'!C$126,VLOOKUP(E43,'Tabla art73'!$B$6:$C$143,2,0))</f>
        <v>2.16</v>
      </c>
      <c r="J43" s="237">
        <f t="shared" si="0"/>
        <v>0</v>
      </c>
      <c r="K43" s="236">
        <f t="shared" si="5"/>
        <v>0</v>
      </c>
      <c r="L43" s="236">
        <f t="shared" si="13"/>
        <v>0</v>
      </c>
      <c r="M43" s="240" t="s">
        <v>110</v>
      </c>
      <c r="N43" s="236">
        <f t="shared" si="6"/>
        <v>0</v>
      </c>
      <c r="O43" s="236">
        <f t="shared" si="7"/>
        <v>0</v>
      </c>
      <c r="P43" s="236">
        <f t="shared" si="8"/>
        <v>0</v>
      </c>
      <c r="Q43" s="236">
        <f t="shared" si="9"/>
        <v>0</v>
      </c>
      <c r="R43" s="236">
        <f t="shared" si="10"/>
        <v>0</v>
      </c>
      <c r="V43" s="45"/>
      <c r="W43" s="214">
        <f t="shared" si="2"/>
        <v>0</v>
      </c>
      <c r="X43" s="214">
        <f t="shared" si="3"/>
        <v>0</v>
      </c>
      <c r="Y43" s="214">
        <f t="shared" si="11"/>
        <v>0</v>
      </c>
      <c r="Z43" s="214">
        <f t="shared" si="12"/>
        <v>0</v>
      </c>
    </row>
    <row r="44" spans="1:26" ht="10" hidden="1" customHeight="1" x14ac:dyDescent="0.2">
      <c r="A44" s="497"/>
      <c r="B44" s="99"/>
      <c r="C44" s="99"/>
      <c r="D44" s="99"/>
      <c r="E44" s="99"/>
      <c r="F44" s="99"/>
      <c r="G44" s="99"/>
      <c r="H44" s="236">
        <f t="shared" si="4"/>
        <v>0</v>
      </c>
      <c r="I44" s="237">
        <f>IF(E44&lt;2006,'Tabla art73'!C$126,VLOOKUP(E44,'Tabla art73'!$B$6:$C$143,2,0))</f>
        <v>2.16</v>
      </c>
      <c r="J44" s="237">
        <f t="shared" ref="J44:J75" si="14">IF(E44&lt;1000,0,I44)</f>
        <v>0</v>
      </c>
      <c r="K44" s="236">
        <f t="shared" si="5"/>
        <v>0</v>
      </c>
      <c r="L44" s="236">
        <f t="shared" si="13"/>
        <v>0</v>
      </c>
      <c r="M44" s="240" t="s">
        <v>110</v>
      </c>
      <c r="N44" s="236">
        <f t="shared" si="6"/>
        <v>0</v>
      </c>
      <c r="O44" s="236">
        <f t="shared" si="7"/>
        <v>0</v>
      </c>
      <c r="P44" s="236">
        <f t="shared" si="8"/>
        <v>0</v>
      </c>
      <c r="Q44" s="236">
        <f t="shared" si="9"/>
        <v>0</v>
      </c>
      <c r="R44" s="236">
        <f t="shared" si="10"/>
        <v>0</v>
      </c>
      <c r="V44" s="45"/>
      <c r="W44" s="214">
        <f t="shared" ref="W44:W75" si="15">IF(C44&gt;1,1,0)</f>
        <v>0</v>
      </c>
      <c r="X44" s="214">
        <f t="shared" ref="X44:X75" si="16">IF(L44&gt;1,1,0)</f>
        <v>0</v>
      </c>
      <c r="Y44" s="214">
        <f t="shared" si="11"/>
        <v>0</v>
      </c>
      <c r="Z44" s="214">
        <f t="shared" si="12"/>
        <v>0</v>
      </c>
    </row>
    <row r="45" spans="1:26" ht="10" hidden="1" customHeight="1" x14ac:dyDescent="0.2">
      <c r="A45" s="497"/>
      <c r="B45" s="99"/>
      <c r="C45" s="99"/>
      <c r="D45" s="99"/>
      <c r="E45" s="99"/>
      <c r="F45" s="99"/>
      <c r="G45" s="99"/>
      <c r="H45" s="236">
        <f t="shared" si="4"/>
        <v>0</v>
      </c>
      <c r="I45" s="237">
        <f>IF(E45&lt;2006,'Tabla art73'!C$126,VLOOKUP(E45,'Tabla art73'!$B$6:$C$143,2,0))</f>
        <v>2.16</v>
      </c>
      <c r="J45" s="237">
        <f t="shared" si="14"/>
        <v>0</v>
      </c>
      <c r="K45" s="236">
        <f t="shared" si="5"/>
        <v>0</v>
      </c>
      <c r="L45" s="236">
        <f t="shared" si="13"/>
        <v>0</v>
      </c>
      <c r="M45" s="240" t="s">
        <v>110</v>
      </c>
      <c r="N45" s="236">
        <f t="shared" si="6"/>
        <v>0</v>
      </c>
      <c r="O45" s="236">
        <f t="shared" si="7"/>
        <v>0</v>
      </c>
      <c r="P45" s="236">
        <f t="shared" si="8"/>
        <v>0</v>
      </c>
      <c r="Q45" s="236">
        <f t="shared" si="9"/>
        <v>0</v>
      </c>
      <c r="R45" s="236">
        <f t="shared" si="10"/>
        <v>0</v>
      </c>
      <c r="V45" s="45"/>
      <c r="W45" s="214">
        <f t="shared" si="15"/>
        <v>0</v>
      </c>
      <c r="X45" s="214">
        <f t="shared" si="16"/>
        <v>0</v>
      </c>
      <c r="Y45" s="214">
        <f t="shared" si="11"/>
        <v>0</v>
      </c>
      <c r="Z45" s="214">
        <f t="shared" si="12"/>
        <v>0</v>
      </c>
    </row>
    <row r="46" spans="1:26" ht="10" hidden="1" customHeight="1" x14ac:dyDescent="0.2">
      <c r="A46" s="497"/>
      <c r="B46" s="99"/>
      <c r="C46" s="99"/>
      <c r="D46" s="99"/>
      <c r="E46" s="99"/>
      <c r="F46" s="99"/>
      <c r="G46" s="99"/>
      <c r="H46" s="236">
        <f t="shared" si="4"/>
        <v>0</v>
      </c>
      <c r="I46" s="237">
        <f>IF(E46&lt;2006,'Tabla art73'!C$126,VLOOKUP(E46,'Tabla art73'!$B$6:$C$143,2,0))</f>
        <v>2.16</v>
      </c>
      <c r="J46" s="237">
        <f t="shared" si="14"/>
        <v>0</v>
      </c>
      <c r="K46" s="236">
        <f t="shared" si="5"/>
        <v>0</v>
      </c>
      <c r="L46" s="236">
        <f t="shared" si="13"/>
        <v>0</v>
      </c>
      <c r="M46" s="240" t="s">
        <v>110</v>
      </c>
      <c r="N46" s="236">
        <f t="shared" si="6"/>
        <v>0</v>
      </c>
      <c r="O46" s="236">
        <f t="shared" si="7"/>
        <v>0</v>
      </c>
      <c r="P46" s="236">
        <f t="shared" si="8"/>
        <v>0</v>
      </c>
      <c r="Q46" s="236">
        <f t="shared" si="9"/>
        <v>0</v>
      </c>
      <c r="R46" s="236">
        <f t="shared" si="10"/>
        <v>0</v>
      </c>
      <c r="V46" s="45"/>
      <c r="W46" s="214">
        <f t="shared" si="15"/>
        <v>0</v>
      </c>
      <c r="X46" s="214">
        <f t="shared" si="16"/>
        <v>0</v>
      </c>
      <c r="Y46" s="214">
        <f t="shared" si="11"/>
        <v>0</v>
      </c>
      <c r="Z46" s="214">
        <f t="shared" si="12"/>
        <v>0</v>
      </c>
    </row>
    <row r="47" spans="1:26" ht="10" hidden="1" customHeight="1" x14ac:dyDescent="0.2">
      <c r="A47" s="497"/>
      <c r="B47" s="99"/>
      <c r="C47" s="99"/>
      <c r="D47" s="99"/>
      <c r="E47" s="99"/>
      <c r="F47" s="99"/>
      <c r="G47" s="99"/>
      <c r="H47" s="236">
        <f t="shared" si="4"/>
        <v>0</v>
      </c>
      <c r="I47" s="237">
        <f>IF(E47&lt;2006,'Tabla art73'!C$126,VLOOKUP(E47,'Tabla art73'!$B$6:$C$143,2,0))</f>
        <v>2.16</v>
      </c>
      <c r="J47" s="237">
        <f t="shared" si="14"/>
        <v>0</v>
      </c>
      <c r="K47" s="236">
        <f t="shared" si="5"/>
        <v>0</v>
      </c>
      <c r="L47" s="236">
        <f t="shared" si="13"/>
        <v>0</v>
      </c>
      <c r="M47" s="240" t="s">
        <v>110</v>
      </c>
      <c r="N47" s="236">
        <f t="shared" si="6"/>
        <v>0</v>
      </c>
      <c r="O47" s="236">
        <f t="shared" si="7"/>
        <v>0</v>
      </c>
      <c r="P47" s="236">
        <f t="shared" si="8"/>
        <v>0</v>
      </c>
      <c r="Q47" s="236">
        <f t="shared" si="9"/>
        <v>0</v>
      </c>
      <c r="R47" s="236">
        <f t="shared" si="10"/>
        <v>0</v>
      </c>
      <c r="V47" s="45"/>
      <c r="W47" s="214">
        <f t="shared" si="15"/>
        <v>0</v>
      </c>
      <c r="X47" s="214">
        <f t="shared" si="16"/>
        <v>0</v>
      </c>
      <c r="Y47" s="214">
        <f t="shared" si="11"/>
        <v>0</v>
      </c>
      <c r="Z47" s="214">
        <f t="shared" si="12"/>
        <v>0</v>
      </c>
    </row>
    <row r="48" spans="1:26" ht="10" hidden="1" customHeight="1" x14ac:dyDescent="0.2">
      <c r="A48" s="497"/>
      <c r="B48" s="99"/>
      <c r="C48" s="99"/>
      <c r="D48" s="99"/>
      <c r="E48" s="99"/>
      <c r="F48" s="99"/>
      <c r="G48" s="99"/>
      <c r="H48" s="236">
        <f t="shared" si="4"/>
        <v>0</v>
      </c>
      <c r="I48" s="237">
        <f>IF(E48&lt;2006,'Tabla art73'!C$126,VLOOKUP(E48,'Tabla art73'!$B$6:$C$143,2,0))</f>
        <v>2.16</v>
      </c>
      <c r="J48" s="237">
        <f t="shared" si="14"/>
        <v>0</v>
      </c>
      <c r="K48" s="236">
        <f t="shared" si="5"/>
        <v>0</v>
      </c>
      <c r="L48" s="236">
        <f t="shared" si="13"/>
        <v>0</v>
      </c>
      <c r="M48" s="240" t="s">
        <v>110</v>
      </c>
      <c r="N48" s="236">
        <f t="shared" si="6"/>
        <v>0</v>
      </c>
      <c r="O48" s="236">
        <f t="shared" si="7"/>
        <v>0</v>
      </c>
      <c r="P48" s="236">
        <f t="shared" si="8"/>
        <v>0</v>
      </c>
      <c r="Q48" s="236">
        <f t="shared" si="9"/>
        <v>0</v>
      </c>
      <c r="R48" s="236">
        <f t="shared" si="10"/>
        <v>0</v>
      </c>
      <c r="V48" s="45"/>
      <c r="W48" s="214">
        <f t="shared" si="15"/>
        <v>0</v>
      </c>
      <c r="X48" s="214">
        <f t="shared" si="16"/>
        <v>0</v>
      </c>
      <c r="Y48" s="214">
        <f t="shared" si="11"/>
        <v>0</v>
      </c>
      <c r="Z48" s="214">
        <f t="shared" si="12"/>
        <v>0</v>
      </c>
    </row>
    <row r="49" spans="1:26" ht="10" hidden="1" customHeight="1" x14ac:dyDescent="0.2">
      <c r="A49" s="497"/>
      <c r="B49" s="99"/>
      <c r="C49" s="99"/>
      <c r="D49" s="99"/>
      <c r="E49" s="99"/>
      <c r="F49" s="99"/>
      <c r="G49" s="99"/>
      <c r="H49" s="236">
        <f t="shared" si="4"/>
        <v>0</v>
      </c>
      <c r="I49" s="237">
        <f>IF(E49&lt;2006,'Tabla art73'!C$126,VLOOKUP(E49,'Tabla art73'!$B$6:$C$143,2,0))</f>
        <v>2.16</v>
      </c>
      <c r="J49" s="237">
        <f t="shared" si="14"/>
        <v>0</v>
      </c>
      <c r="K49" s="236">
        <f t="shared" si="5"/>
        <v>0</v>
      </c>
      <c r="L49" s="236">
        <f t="shared" si="13"/>
        <v>0</v>
      </c>
      <c r="M49" s="240" t="s">
        <v>110</v>
      </c>
      <c r="N49" s="236">
        <f t="shared" si="6"/>
        <v>0</v>
      </c>
      <c r="O49" s="236">
        <f t="shared" si="7"/>
        <v>0</v>
      </c>
      <c r="P49" s="236">
        <f t="shared" si="8"/>
        <v>0</v>
      </c>
      <c r="Q49" s="236">
        <f t="shared" si="9"/>
        <v>0</v>
      </c>
      <c r="R49" s="236">
        <f t="shared" si="10"/>
        <v>0</v>
      </c>
      <c r="V49" s="45"/>
      <c r="W49" s="214">
        <f t="shared" si="15"/>
        <v>0</v>
      </c>
      <c r="X49" s="214">
        <f t="shared" si="16"/>
        <v>0</v>
      </c>
      <c r="Y49" s="214">
        <f t="shared" si="11"/>
        <v>0</v>
      </c>
      <c r="Z49" s="214">
        <f t="shared" si="12"/>
        <v>0</v>
      </c>
    </row>
    <row r="50" spans="1:26" ht="10" hidden="1" customHeight="1" x14ac:dyDescent="0.2">
      <c r="A50" s="497"/>
      <c r="B50" s="99"/>
      <c r="C50" s="99"/>
      <c r="D50" s="99"/>
      <c r="E50" s="99"/>
      <c r="F50" s="99"/>
      <c r="G50" s="99"/>
      <c r="H50" s="236">
        <f t="shared" si="4"/>
        <v>0</v>
      </c>
      <c r="I50" s="237">
        <f>IF(E50&lt;2006,'Tabla art73'!C$126,VLOOKUP(E50,'Tabla art73'!$B$6:$C$143,2,0))</f>
        <v>2.16</v>
      </c>
      <c r="J50" s="237">
        <f t="shared" si="14"/>
        <v>0</v>
      </c>
      <c r="K50" s="236">
        <f t="shared" si="5"/>
        <v>0</v>
      </c>
      <c r="L50" s="236">
        <f t="shared" si="13"/>
        <v>0</v>
      </c>
      <c r="M50" s="240" t="s">
        <v>110</v>
      </c>
      <c r="N50" s="236">
        <f t="shared" si="6"/>
        <v>0</v>
      </c>
      <c r="O50" s="236">
        <f t="shared" si="7"/>
        <v>0</v>
      </c>
      <c r="P50" s="236">
        <f t="shared" si="8"/>
        <v>0</v>
      </c>
      <c r="Q50" s="236">
        <f t="shared" si="9"/>
        <v>0</v>
      </c>
      <c r="R50" s="236">
        <f t="shared" si="10"/>
        <v>0</v>
      </c>
      <c r="V50" s="45"/>
      <c r="W50" s="214">
        <f t="shared" si="15"/>
        <v>0</v>
      </c>
      <c r="X50" s="214">
        <f t="shared" si="16"/>
        <v>0</v>
      </c>
      <c r="Y50" s="214">
        <f t="shared" si="11"/>
        <v>0</v>
      </c>
      <c r="Z50" s="214">
        <f t="shared" si="12"/>
        <v>0</v>
      </c>
    </row>
    <row r="51" spans="1:26" ht="10" hidden="1" customHeight="1" x14ac:dyDescent="0.2">
      <c r="A51" s="497"/>
      <c r="B51" s="99"/>
      <c r="C51" s="99"/>
      <c r="D51" s="99"/>
      <c r="E51" s="99"/>
      <c r="F51" s="99"/>
      <c r="G51" s="99"/>
      <c r="H51" s="236">
        <f t="shared" si="4"/>
        <v>0</v>
      </c>
      <c r="I51" s="237">
        <f>IF(E51&lt;2006,'Tabla art73'!C$126,VLOOKUP(E51,'Tabla art73'!$B$6:$C$143,2,0))</f>
        <v>2.16</v>
      </c>
      <c r="J51" s="237">
        <f t="shared" si="14"/>
        <v>0</v>
      </c>
      <c r="K51" s="236">
        <f t="shared" si="5"/>
        <v>0</v>
      </c>
      <c r="L51" s="236">
        <f t="shared" si="13"/>
        <v>0</v>
      </c>
      <c r="M51" s="240" t="s">
        <v>110</v>
      </c>
      <c r="N51" s="236">
        <f t="shared" si="6"/>
        <v>0</v>
      </c>
      <c r="O51" s="236">
        <f t="shared" si="7"/>
        <v>0</v>
      </c>
      <c r="P51" s="236">
        <f t="shared" si="8"/>
        <v>0</v>
      </c>
      <c r="Q51" s="236">
        <f t="shared" si="9"/>
        <v>0</v>
      </c>
      <c r="R51" s="236">
        <f t="shared" si="10"/>
        <v>0</v>
      </c>
      <c r="V51" s="45"/>
      <c r="W51" s="214">
        <f t="shared" si="15"/>
        <v>0</v>
      </c>
      <c r="X51" s="214">
        <f t="shared" si="16"/>
        <v>0</v>
      </c>
      <c r="Y51" s="214">
        <f t="shared" si="11"/>
        <v>0</v>
      </c>
      <c r="Z51" s="214">
        <f t="shared" si="12"/>
        <v>0</v>
      </c>
    </row>
    <row r="52" spans="1:26" ht="10" hidden="1" customHeight="1" x14ac:dyDescent="0.2">
      <c r="A52" s="497"/>
      <c r="B52" s="99"/>
      <c r="C52" s="99"/>
      <c r="D52" s="99"/>
      <c r="E52" s="99"/>
      <c r="F52" s="99"/>
      <c r="G52" s="99"/>
      <c r="H52" s="236">
        <f t="shared" si="4"/>
        <v>0</v>
      </c>
      <c r="I52" s="237">
        <f>IF(E52&lt;2006,'Tabla art73'!C$126,VLOOKUP(E52,'Tabla art73'!$B$6:$C$143,2,0))</f>
        <v>2.16</v>
      </c>
      <c r="J52" s="237">
        <f t="shared" si="14"/>
        <v>0</v>
      </c>
      <c r="K52" s="236">
        <f t="shared" si="5"/>
        <v>0</v>
      </c>
      <c r="L52" s="236">
        <f t="shared" si="13"/>
        <v>0</v>
      </c>
      <c r="M52" s="240" t="s">
        <v>110</v>
      </c>
      <c r="N52" s="236">
        <f t="shared" si="6"/>
        <v>0</v>
      </c>
      <c r="O52" s="236">
        <f t="shared" si="7"/>
        <v>0</v>
      </c>
      <c r="P52" s="236">
        <f t="shared" si="8"/>
        <v>0</v>
      </c>
      <c r="Q52" s="236">
        <f t="shared" si="9"/>
        <v>0</v>
      </c>
      <c r="R52" s="236">
        <f t="shared" si="10"/>
        <v>0</v>
      </c>
      <c r="V52" s="45"/>
      <c r="W52" s="214">
        <f t="shared" si="15"/>
        <v>0</v>
      </c>
      <c r="X52" s="214">
        <f t="shared" si="16"/>
        <v>0</v>
      </c>
      <c r="Y52" s="214">
        <f t="shared" si="11"/>
        <v>0</v>
      </c>
      <c r="Z52" s="214">
        <f t="shared" si="12"/>
        <v>0</v>
      </c>
    </row>
    <row r="53" spans="1:26" ht="10" hidden="1" customHeight="1" x14ac:dyDescent="0.2">
      <c r="A53" s="497"/>
      <c r="B53" s="99"/>
      <c r="C53" s="99"/>
      <c r="D53" s="99"/>
      <c r="E53" s="99"/>
      <c r="F53" s="99"/>
      <c r="G53" s="99"/>
      <c r="H53" s="236">
        <f t="shared" si="4"/>
        <v>0</v>
      </c>
      <c r="I53" s="237">
        <f>IF(E53&lt;2006,'Tabla art73'!C$126,VLOOKUP(E53,'Tabla art73'!$B$6:$C$143,2,0))</f>
        <v>2.16</v>
      </c>
      <c r="J53" s="237">
        <f t="shared" si="14"/>
        <v>0</v>
      </c>
      <c r="K53" s="236">
        <f t="shared" si="5"/>
        <v>0</v>
      </c>
      <c r="L53" s="236">
        <f t="shared" si="13"/>
        <v>0</v>
      </c>
      <c r="M53" s="240" t="s">
        <v>110</v>
      </c>
      <c r="N53" s="236">
        <f t="shared" si="6"/>
        <v>0</v>
      </c>
      <c r="O53" s="236">
        <f t="shared" si="7"/>
        <v>0</v>
      </c>
      <c r="P53" s="236">
        <f t="shared" si="8"/>
        <v>0</v>
      </c>
      <c r="Q53" s="236">
        <f t="shared" si="9"/>
        <v>0</v>
      </c>
      <c r="R53" s="236">
        <f t="shared" si="10"/>
        <v>0</v>
      </c>
      <c r="V53" s="45"/>
      <c r="W53" s="214">
        <f t="shared" si="15"/>
        <v>0</v>
      </c>
      <c r="X53" s="214">
        <f t="shared" si="16"/>
        <v>0</v>
      </c>
      <c r="Y53" s="214">
        <f t="shared" si="11"/>
        <v>0</v>
      </c>
      <c r="Z53" s="214">
        <f t="shared" si="12"/>
        <v>0</v>
      </c>
    </row>
    <row r="54" spans="1:26" ht="10" hidden="1" customHeight="1" x14ac:dyDescent="0.2">
      <c r="A54" s="497"/>
      <c r="B54" s="99"/>
      <c r="C54" s="99"/>
      <c r="D54" s="99"/>
      <c r="E54" s="99"/>
      <c r="F54" s="99"/>
      <c r="G54" s="99"/>
      <c r="H54" s="236">
        <f t="shared" si="4"/>
        <v>0</v>
      </c>
      <c r="I54" s="237">
        <f>IF(E54&lt;2006,'Tabla art73'!C$126,VLOOKUP(E54,'Tabla art73'!$B$6:$C$143,2,0))</f>
        <v>2.16</v>
      </c>
      <c r="J54" s="237">
        <f t="shared" si="14"/>
        <v>0</v>
      </c>
      <c r="K54" s="236">
        <f t="shared" si="5"/>
        <v>0</v>
      </c>
      <c r="L54" s="236">
        <f t="shared" si="13"/>
        <v>0</v>
      </c>
      <c r="M54" s="240" t="s">
        <v>110</v>
      </c>
      <c r="N54" s="236">
        <f t="shared" si="6"/>
        <v>0</v>
      </c>
      <c r="O54" s="236">
        <f t="shared" si="7"/>
        <v>0</v>
      </c>
      <c r="P54" s="236">
        <f t="shared" si="8"/>
        <v>0</v>
      </c>
      <c r="Q54" s="236">
        <f t="shared" si="9"/>
        <v>0</v>
      </c>
      <c r="R54" s="236">
        <f t="shared" si="10"/>
        <v>0</v>
      </c>
      <c r="V54" s="45"/>
      <c r="W54" s="214">
        <f t="shared" si="15"/>
        <v>0</v>
      </c>
      <c r="X54" s="214">
        <f t="shared" si="16"/>
        <v>0</v>
      </c>
      <c r="Y54" s="214">
        <f t="shared" si="11"/>
        <v>0</v>
      </c>
      <c r="Z54" s="214">
        <f t="shared" si="12"/>
        <v>0</v>
      </c>
    </row>
    <row r="55" spans="1:26" ht="10" hidden="1" customHeight="1" x14ac:dyDescent="0.2">
      <c r="A55" s="497"/>
      <c r="B55" s="99"/>
      <c r="C55" s="99"/>
      <c r="D55" s="99"/>
      <c r="E55" s="99"/>
      <c r="F55" s="99"/>
      <c r="G55" s="99"/>
      <c r="H55" s="236">
        <f t="shared" si="4"/>
        <v>0</v>
      </c>
      <c r="I55" s="237">
        <f>IF(E55&lt;2006,'Tabla art73'!C$126,VLOOKUP(E55,'Tabla art73'!$B$6:$C$143,2,0))</f>
        <v>2.16</v>
      </c>
      <c r="J55" s="237">
        <f t="shared" si="14"/>
        <v>0</v>
      </c>
      <c r="K55" s="236">
        <f t="shared" si="5"/>
        <v>0</v>
      </c>
      <c r="L55" s="236">
        <f t="shared" si="13"/>
        <v>0</v>
      </c>
      <c r="M55" s="240" t="s">
        <v>110</v>
      </c>
      <c r="N55" s="236">
        <f t="shared" si="6"/>
        <v>0</v>
      </c>
      <c r="O55" s="236">
        <f t="shared" si="7"/>
        <v>0</v>
      </c>
      <c r="P55" s="236">
        <f t="shared" si="8"/>
        <v>0</v>
      </c>
      <c r="Q55" s="236">
        <f t="shared" si="9"/>
        <v>0</v>
      </c>
      <c r="R55" s="236">
        <f t="shared" si="10"/>
        <v>0</v>
      </c>
      <c r="V55" s="45"/>
      <c r="W55" s="214">
        <f t="shared" si="15"/>
        <v>0</v>
      </c>
      <c r="X55" s="214">
        <f t="shared" si="16"/>
        <v>0</v>
      </c>
      <c r="Y55" s="214">
        <f t="shared" si="11"/>
        <v>0</v>
      </c>
      <c r="Z55" s="214">
        <f t="shared" si="12"/>
        <v>0</v>
      </c>
    </row>
    <row r="56" spans="1:26" ht="10" hidden="1" customHeight="1" x14ac:dyDescent="0.2">
      <c r="A56" s="497"/>
      <c r="B56" s="99"/>
      <c r="C56" s="99"/>
      <c r="D56" s="99"/>
      <c r="E56" s="99"/>
      <c r="F56" s="99"/>
      <c r="G56" s="99"/>
      <c r="H56" s="236">
        <f t="shared" si="4"/>
        <v>0</v>
      </c>
      <c r="I56" s="237">
        <f>IF(E56&lt;2006,'Tabla art73'!C$126,VLOOKUP(E56,'Tabla art73'!$B$6:$C$143,2,0))</f>
        <v>2.16</v>
      </c>
      <c r="J56" s="237">
        <f t="shared" si="14"/>
        <v>0</v>
      </c>
      <c r="K56" s="236">
        <f t="shared" si="5"/>
        <v>0</v>
      </c>
      <c r="L56" s="236">
        <f t="shared" si="13"/>
        <v>0</v>
      </c>
      <c r="M56" s="240" t="s">
        <v>110</v>
      </c>
      <c r="N56" s="236">
        <f t="shared" si="6"/>
        <v>0</v>
      </c>
      <c r="O56" s="236">
        <f t="shared" si="7"/>
        <v>0</v>
      </c>
      <c r="P56" s="236">
        <f t="shared" si="8"/>
        <v>0</v>
      </c>
      <c r="Q56" s="236">
        <f t="shared" si="9"/>
        <v>0</v>
      </c>
      <c r="R56" s="236">
        <f t="shared" si="10"/>
        <v>0</v>
      </c>
      <c r="V56" s="45"/>
      <c r="W56" s="214">
        <f t="shared" si="15"/>
        <v>0</v>
      </c>
      <c r="X56" s="214">
        <f t="shared" si="16"/>
        <v>0</v>
      </c>
      <c r="Y56" s="214">
        <f t="shared" si="11"/>
        <v>0</v>
      </c>
      <c r="Z56" s="214">
        <f t="shared" si="12"/>
        <v>0</v>
      </c>
    </row>
    <row r="57" spans="1:26" ht="10" hidden="1" customHeight="1" x14ac:dyDescent="0.2">
      <c r="A57" s="497"/>
      <c r="B57" s="99"/>
      <c r="C57" s="99"/>
      <c r="D57" s="99"/>
      <c r="E57" s="99"/>
      <c r="F57" s="99"/>
      <c r="G57" s="99"/>
      <c r="H57" s="236">
        <f t="shared" si="4"/>
        <v>0</v>
      </c>
      <c r="I57" s="237">
        <f>IF(E57&lt;2006,'Tabla art73'!C$126,VLOOKUP(E57,'Tabla art73'!$B$6:$C$143,2,0))</f>
        <v>2.16</v>
      </c>
      <c r="J57" s="237">
        <f t="shared" si="14"/>
        <v>0</v>
      </c>
      <c r="K57" s="236">
        <f t="shared" si="5"/>
        <v>0</v>
      </c>
      <c r="L57" s="236">
        <f t="shared" si="13"/>
        <v>0</v>
      </c>
      <c r="M57" s="240" t="s">
        <v>110</v>
      </c>
      <c r="N57" s="236">
        <f t="shared" si="6"/>
        <v>0</v>
      </c>
      <c r="O57" s="236">
        <f t="shared" si="7"/>
        <v>0</v>
      </c>
      <c r="P57" s="236">
        <f t="shared" si="8"/>
        <v>0</v>
      </c>
      <c r="Q57" s="236">
        <f t="shared" si="9"/>
        <v>0</v>
      </c>
      <c r="R57" s="236">
        <f t="shared" si="10"/>
        <v>0</v>
      </c>
      <c r="V57" s="45"/>
      <c r="W57" s="214">
        <f t="shared" si="15"/>
        <v>0</v>
      </c>
      <c r="X57" s="214">
        <f t="shared" si="16"/>
        <v>0</v>
      </c>
      <c r="Y57" s="214">
        <f t="shared" si="11"/>
        <v>0</v>
      </c>
      <c r="Z57" s="214">
        <f t="shared" si="12"/>
        <v>0</v>
      </c>
    </row>
    <row r="58" spans="1:26" ht="10" hidden="1" customHeight="1" x14ac:dyDescent="0.2">
      <c r="A58" s="497"/>
      <c r="B58" s="99"/>
      <c r="C58" s="99"/>
      <c r="D58" s="99"/>
      <c r="E58" s="99"/>
      <c r="F58" s="99"/>
      <c r="G58" s="99"/>
      <c r="H58" s="236">
        <f t="shared" si="4"/>
        <v>0</v>
      </c>
      <c r="I58" s="237">
        <f>IF(E58&lt;2006,'Tabla art73'!C$126,VLOOKUP(E58,'Tabla art73'!$B$6:$C$143,2,0))</f>
        <v>2.16</v>
      </c>
      <c r="J58" s="237">
        <f t="shared" si="14"/>
        <v>0</v>
      </c>
      <c r="K58" s="236">
        <f t="shared" si="5"/>
        <v>0</v>
      </c>
      <c r="L58" s="236">
        <f t="shared" si="13"/>
        <v>0</v>
      </c>
      <c r="M58" s="240" t="s">
        <v>110</v>
      </c>
      <c r="N58" s="236">
        <f t="shared" si="6"/>
        <v>0</v>
      </c>
      <c r="O58" s="236">
        <f t="shared" si="7"/>
        <v>0</v>
      </c>
      <c r="P58" s="236">
        <f t="shared" si="8"/>
        <v>0</v>
      </c>
      <c r="Q58" s="236">
        <f t="shared" si="9"/>
        <v>0</v>
      </c>
      <c r="R58" s="236">
        <f t="shared" si="10"/>
        <v>0</v>
      </c>
      <c r="V58" s="45"/>
      <c r="W58" s="214">
        <f t="shared" si="15"/>
        <v>0</v>
      </c>
      <c r="X58" s="214">
        <f t="shared" si="16"/>
        <v>0</v>
      </c>
      <c r="Y58" s="214">
        <f t="shared" si="11"/>
        <v>0</v>
      </c>
      <c r="Z58" s="214">
        <f t="shared" si="12"/>
        <v>0</v>
      </c>
    </row>
    <row r="59" spans="1:26" ht="10" hidden="1" customHeight="1" x14ac:dyDescent="0.2">
      <c r="A59" s="497"/>
      <c r="B59" s="99"/>
      <c r="C59" s="99"/>
      <c r="D59" s="99"/>
      <c r="E59" s="99"/>
      <c r="F59" s="99"/>
      <c r="G59" s="99"/>
      <c r="H59" s="236">
        <f t="shared" si="4"/>
        <v>0</v>
      </c>
      <c r="I59" s="237">
        <f>IF(E59&lt;2006,'Tabla art73'!C$126,VLOOKUP(E59,'Tabla art73'!$B$6:$C$143,2,0))</f>
        <v>2.16</v>
      </c>
      <c r="J59" s="237">
        <f t="shared" si="14"/>
        <v>0</v>
      </c>
      <c r="K59" s="236">
        <f t="shared" si="5"/>
        <v>0</v>
      </c>
      <c r="L59" s="236">
        <f t="shared" si="13"/>
        <v>0</v>
      </c>
      <c r="M59" s="240" t="s">
        <v>110</v>
      </c>
      <c r="N59" s="236">
        <f t="shared" si="6"/>
        <v>0</v>
      </c>
      <c r="O59" s="236">
        <f t="shared" si="7"/>
        <v>0</v>
      </c>
      <c r="P59" s="236">
        <f t="shared" si="8"/>
        <v>0</v>
      </c>
      <c r="Q59" s="236">
        <f t="shared" si="9"/>
        <v>0</v>
      </c>
      <c r="R59" s="236">
        <f t="shared" si="10"/>
        <v>0</v>
      </c>
      <c r="V59" s="45"/>
      <c r="W59" s="214">
        <f t="shared" si="15"/>
        <v>0</v>
      </c>
      <c r="X59" s="214">
        <f t="shared" si="16"/>
        <v>0</v>
      </c>
      <c r="Y59" s="214">
        <f t="shared" si="11"/>
        <v>0</v>
      </c>
      <c r="Z59" s="214">
        <f t="shared" si="12"/>
        <v>0</v>
      </c>
    </row>
    <row r="60" spans="1:26" ht="10" hidden="1" customHeight="1" x14ac:dyDescent="0.2">
      <c r="A60" s="497"/>
      <c r="B60" s="99"/>
      <c r="C60" s="99"/>
      <c r="D60" s="99"/>
      <c r="E60" s="99"/>
      <c r="F60" s="99"/>
      <c r="G60" s="99"/>
      <c r="H60" s="236">
        <f t="shared" si="4"/>
        <v>0</v>
      </c>
      <c r="I60" s="237">
        <f>IF(E60&lt;2006,'Tabla art73'!C$126,VLOOKUP(E60,'Tabla art73'!$B$6:$C$143,2,0))</f>
        <v>2.16</v>
      </c>
      <c r="J60" s="237">
        <f t="shared" si="14"/>
        <v>0</v>
      </c>
      <c r="K60" s="236">
        <f t="shared" si="5"/>
        <v>0</v>
      </c>
      <c r="L60" s="236">
        <f t="shared" si="13"/>
        <v>0</v>
      </c>
      <c r="M60" s="240" t="s">
        <v>110</v>
      </c>
      <c r="N60" s="236">
        <f t="shared" si="6"/>
        <v>0</v>
      </c>
      <c r="O60" s="236">
        <f t="shared" si="7"/>
        <v>0</v>
      </c>
      <c r="P60" s="236">
        <f t="shared" si="8"/>
        <v>0</v>
      </c>
      <c r="Q60" s="236">
        <f t="shared" si="9"/>
        <v>0</v>
      </c>
      <c r="R60" s="236">
        <f t="shared" si="10"/>
        <v>0</v>
      </c>
      <c r="V60" s="45"/>
      <c r="W60" s="214">
        <f t="shared" si="15"/>
        <v>0</v>
      </c>
      <c r="X60" s="214">
        <f t="shared" si="16"/>
        <v>0</v>
      </c>
      <c r="Y60" s="214">
        <f t="shared" si="11"/>
        <v>0</v>
      </c>
      <c r="Z60" s="214">
        <f t="shared" si="12"/>
        <v>0</v>
      </c>
    </row>
    <row r="61" spans="1:26" ht="10" hidden="1" customHeight="1" x14ac:dyDescent="0.2">
      <c r="A61" s="497"/>
      <c r="B61" s="99"/>
      <c r="C61" s="99"/>
      <c r="D61" s="99"/>
      <c r="E61" s="99"/>
      <c r="F61" s="99"/>
      <c r="G61" s="99"/>
      <c r="H61" s="236">
        <f t="shared" si="4"/>
        <v>0</v>
      </c>
      <c r="I61" s="237">
        <f>IF(E61&lt;2006,'Tabla art73'!C$126,VLOOKUP(E61,'Tabla art73'!$B$6:$C$143,2,0))</f>
        <v>2.16</v>
      </c>
      <c r="J61" s="237">
        <f t="shared" si="14"/>
        <v>0</v>
      </c>
      <c r="K61" s="236">
        <f t="shared" si="5"/>
        <v>0</v>
      </c>
      <c r="L61" s="236">
        <f t="shared" si="13"/>
        <v>0</v>
      </c>
      <c r="M61" s="240" t="s">
        <v>110</v>
      </c>
      <c r="N61" s="236">
        <f t="shared" si="6"/>
        <v>0</v>
      </c>
      <c r="O61" s="236">
        <f t="shared" si="7"/>
        <v>0</v>
      </c>
      <c r="P61" s="236">
        <f t="shared" si="8"/>
        <v>0</v>
      </c>
      <c r="Q61" s="236">
        <f t="shared" si="9"/>
        <v>0</v>
      </c>
      <c r="R61" s="236">
        <f t="shared" si="10"/>
        <v>0</v>
      </c>
      <c r="V61" s="45"/>
      <c r="W61" s="214">
        <f t="shared" si="15"/>
        <v>0</v>
      </c>
      <c r="X61" s="214">
        <f t="shared" si="16"/>
        <v>0</v>
      </c>
      <c r="Y61" s="214">
        <f t="shared" si="11"/>
        <v>0</v>
      </c>
      <c r="Z61" s="214">
        <f t="shared" si="12"/>
        <v>0</v>
      </c>
    </row>
    <row r="62" spans="1:26" ht="10" hidden="1" customHeight="1" x14ac:dyDescent="0.2">
      <c r="A62" s="497"/>
      <c r="B62" s="99"/>
      <c r="C62" s="99"/>
      <c r="D62" s="99"/>
      <c r="E62" s="99"/>
      <c r="F62" s="99"/>
      <c r="G62" s="99"/>
      <c r="H62" s="236">
        <f t="shared" si="4"/>
        <v>0</v>
      </c>
      <c r="I62" s="237">
        <f>IF(E62&lt;2006,'Tabla art73'!C$126,VLOOKUP(E62,'Tabla art73'!$B$6:$C$143,2,0))</f>
        <v>2.16</v>
      </c>
      <c r="J62" s="237">
        <f t="shared" si="14"/>
        <v>0</v>
      </c>
      <c r="K62" s="236">
        <f t="shared" si="5"/>
        <v>0</v>
      </c>
      <c r="L62" s="236">
        <f t="shared" si="13"/>
        <v>0</v>
      </c>
      <c r="M62" s="240" t="s">
        <v>110</v>
      </c>
      <c r="N62" s="236">
        <f t="shared" si="6"/>
        <v>0</v>
      </c>
      <c r="O62" s="236">
        <f t="shared" si="7"/>
        <v>0</v>
      </c>
      <c r="P62" s="236">
        <f t="shared" si="8"/>
        <v>0</v>
      </c>
      <c r="Q62" s="236">
        <f t="shared" si="9"/>
        <v>0</v>
      </c>
      <c r="R62" s="236">
        <f t="shared" si="10"/>
        <v>0</v>
      </c>
      <c r="V62" s="45"/>
      <c r="W62" s="214">
        <f t="shared" si="15"/>
        <v>0</v>
      </c>
      <c r="X62" s="214">
        <f t="shared" si="16"/>
        <v>0</v>
      </c>
      <c r="Y62" s="214">
        <f t="shared" si="11"/>
        <v>0</v>
      </c>
      <c r="Z62" s="214">
        <f t="shared" si="12"/>
        <v>0</v>
      </c>
    </row>
    <row r="63" spans="1:26" ht="10" hidden="1" customHeight="1" x14ac:dyDescent="0.2">
      <c r="A63" s="497"/>
      <c r="B63" s="99"/>
      <c r="C63" s="99"/>
      <c r="D63" s="99"/>
      <c r="E63" s="99"/>
      <c r="F63" s="99"/>
      <c r="G63" s="99"/>
      <c r="H63" s="236">
        <f t="shared" si="4"/>
        <v>0</v>
      </c>
      <c r="I63" s="237">
        <f>IF(E63&lt;2006,'Tabla art73'!C$126,VLOOKUP(E63,'Tabla art73'!$B$6:$C$143,2,0))</f>
        <v>2.16</v>
      </c>
      <c r="J63" s="237">
        <f t="shared" si="14"/>
        <v>0</v>
      </c>
      <c r="K63" s="236">
        <f t="shared" si="5"/>
        <v>0</v>
      </c>
      <c r="L63" s="236">
        <f t="shared" si="13"/>
        <v>0</v>
      </c>
      <c r="M63" s="240" t="s">
        <v>110</v>
      </c>
      <c r="N63" s="236">
        <f t="shared" si="6"/>
        <v>0</v>
      </c>
      <c r="O63" s="236">
        <f t="shared" si="7"/>
        <v>0</v>
      </c>
      <c r="P63" s="236">
        <f t="shared" si="8"/>
        <v>0</v>
      </c>
      <c r="Q63" s="236">
        <f t="shared" si="9"/>
        <v>0</v>
      </c>
      <c r="R63" s="236">
        <f t="shared" si="10"/>
        <v>0</v>
      </c>
      <c r="V63" s="45"/>
      <c r="W63" s="214">
        <f t="shared" si="15"/>
        <v>0</v>
      </c>
      <c r="X63" s="214">
        <f t="shared" si="16"/>
        <v>0</v>
      </c>
      <c r="Y63" s="214">
        <f t="shared" si="11"/>
        <v>0</v>
      </c>
      <c r="Z63" s="214">
        <f t="shared" si="12"/>
        <v>0</v>
      </c>
    </row>
    <row r="64" spans="1:26" ht="10" hidden="1" customHeight="1" x14ac:dyDescent="0.2">
      <c r="A64" s="497"/>
      <c r="B64" s="99"/>
      <c r="C64" s="99"/>
      <c r="D64" s="99"/>
      <c r="E64" s="99"/>
      <c r="F64" s="99"/>
      <c r="G64" s="99"/>
      <c r="H64" s="236">
        <f t="shared" si="4"/>
        <v>0</v>
      </c>
      <c r="I64" s="237">
        <f>IF(E64&lt;2006,'Tabla art73'!C$126,VLOOKUP(E64,'Tabla art73'!$B$6:$C$143,2,0))</f>
        <v>2.16</v>
      </c>
      <c r="J64" s="237">
        <f t="shared" si="14"/>
        <v>0</v>
      </c>
      <c r="K64" s="236">
        <f t="shared" si="5"/>
        <v>0</v>
      </c>
      <c r="L64" s="236">
        <f t="shared" si="13"/>
        <v>0</v>
      </c>
      <c r="M64" s="240" t="s">
        <v>110</v>
      </c>
      <c r="N64" s="236">
        <f t="shared" si="6"/>
        <v>0</v>
      </c>
      <c r="O64" s="236">
        <f t="shared" si="7"/>
        <v>0</v>
      </c>
      <c r="P64" s="236">
        <f t="shared" si="8"/>
        <v>0</v>
      </c>
      <c r="Q64" s="236">
        <f t="shared" si="9"/>
        <v>0</v>
      </c>
      <c r="R64" s="236">
        <f t="shared" si="10"/>
        <v>0</v>
      </c>
      <c r="V64" s="45"/>
      <c r="W64" s="214">
        <f t="shared" si="15"/>
        <v>0</v>
      </c>
      <c r="X64" s="214">
        <f t="shared" si="16"/>
        <v>0</v>
      </c>
      <c r="Y64" s="214">
        <f t="shared" si="11"/>
        <v>0</v>
      </c>
      <c r="Z64" s="214">
        <f t="shared" si="12"/>
        <v>0</v>
      </c>
    </row>
    <row r="65" spans="1:26" ht="10" hidden="1" customHeight="1" x14ac:dyDescent="0.2">
      <c r="A65" s="497"/>
      <c r="B65" s="99"/>
      <c r="C65" s="99"/>
      <c r="D65" s="99"/>
      <c r="E65" s="99"/>
      <c r="F65" s="99"/>
      <c r="G65" s="99"/>
      <c r="H65" s="236">
        <f t="shared" si="4"/>
        <v>0</v>
      </c>
      <c r="I65" s="237">
        <f>IF(E65&lt;2006,'Tabla art73'!C$126,VLOOKUP(E65,'Tabla art73'!$B$6:$C$143,2,0))</f>
        <v>2.16</v>
      </c>
      <c r="J65" s="237">
        <f t="shared" si="14"/>
        <v>0</v>
      </c>
      <c r="K65" s="236">
        <f t="shared" si="5"/>
        <v>0</v>
      </c>
      <c r="L65" s="236">
        <f t="shared" si="13"/>
        <v>0</v>
      </c>
      <c r="M65" s="240" t="s">
        <v>110</v>
      </c>
      <c r="N65" s="236">
        <f t="shared" si="6"/>
        <v>0</v>
      </c>
      <c r="O65" s="236">
        <f t="shared" si="7"/>
        <v>0</v>
      </c>
      <c r="P65" s="236">
        <f t="shared" si="8"/>
        <v>0</v>
      </c>
      <c r="Q65" s="236">
        <f t="shared" si="9"/>
        <v>0</v>
      </c>
      <c r="R65" s="236">
        <f t="shared" si="10"/>
        <v>0</v>
      </c>
      <c r="V65" s="45"/>
      <c r="W65" s="214">
        <f t="shared" si="15"/>
        <v>0</v>
      </c>
      <c r="X65" s="214">
        <f t="shared" si="16"/>
        <v>0</v>
      </c>
      <c r="Y65" s="214">
        <f t="shared" si="11"/>
        <v>0</v>
      </c>
      <c r="Z65" s="214">
        <f t="shared" si="12"/>
        <v>0</v>
      </c>
    </row>
    <row r="66" spans="1:26" ht="10" hidden="1" customHeight="1" x14ac:dyDescent="0.2">
      <c r="A66" s="497"/>
      <c r="B66" s="99"/>
      <c r="C66" s="99"/>
      <c r="D66" s="99"/>
      <c r="E66" s="99"/>
      <c r="F66" s="99"/>
      <c r="G66" s="99"/>
      <c r="H66" s="236">
        <f t="shared" si="4"/>
        <v>0</v>
      </c>
      <c r="I66" s="237">
        <f>IF(E66&lt;2006,'Tabla art73'!C$126,VLOOKUP(E66,'Tabla art73'!$B$6:$C$143,2,0))</f>
        <v>2.16</v>
      </c>
      <c r="J66" s="237">
        <f t="shared" si="14"/>
        <v>0</v>
      </c>
      <c r="K66" s="236">
        <f t="shared" si="5"/>
        <v>0</v>
      </c>
      <c r="L66" s="236">
        <f t="shared" si="13"/>
        <v>0</v>
      </c>
      <c r="M66" s="240" t="s">
        <v>110</v>
      </c>
      <c r="N66" s="236">
        <f t="shared" si="6"/>
        <v>0</v>
      </c>
      <c r="O66" s="236">
        <f t="shared" si="7"/>
        <v>0</v>
      </c>
      <c r="P66" s="236">
        <f t="shared" si="8"/>
        <v>0</v>
      </c>
      <c r="Q66" s="236">
        <f t="shared" si="9"/>
        <v>0</v>
      </c>
      <c r="R66" s="236">
        <f t="shared" si="10"/>
        <v>0</v>
      </c>
      <c r="V66" s="45"/>
      <c r="W66" s="214">
        <f t="shared" si="15"/>
        <v>0</v>
      </c>
      <c r="X66" s="214">
        <f t="shared" si="16"/>
        <v>0</v>
      </c>
      <c r="Y66" s="214">
        <f t="shared" si="11"/>
        <v>0</v>
      </c>
      <c r="Z66" s="214">
        <f t="shared" si="12"/>
        <v>0</v>
      </c>
    </row>
    <row r="67" spans="1:26" ht="10" hidden="1" customHeight="1" x14ac:dyDescent="0.2">
      <c r="A67" s="497"/>
      <c r="B67" s="99"/>
      <c r="C67" s="99"/>
      <c r="D67" s="99"/>
      <c r="E67" s="99"/>
      <c r="F67" s="99"/>
      <c r="G67" s="99"/>
      <c r="H67" s="236">
        <f t="shared" si="4"/>
        <v>0</v>
      </c>
      <c r="I67" s="237">
        <f>IF(E67&lt;2006,'Tabla art73'!C$126,VLOOKUP(E67,'Tabla art73'!$B$6:$C$143,2,0))</f>
        <v>2.16</v>
      </c>
      <c r="J67" s="237">
        <f t="shared" si="14"/>
        <v>0</v>
      </c>
      <c r="K67" s="236">
        <f t="shared" si="5"/>
        <v>0</v>
      </c>
      <c r="L67" s="236">
        <f t="shared" si="13"/>
        <v>0</v>
      </c>
      <c r="M67" s="240" t="s">
        <v>110</v>
      </c>
      <c r="N67" s="236">
        <f t="shared" si="6"/>
        <v>0</v>
      </c>
      <c r="O67" s="236">
        <f t="shared" si="7"/>
        <v>0</v>
      </c>
      <c r="P67" s="236">
        <f t="shared" si="8"/>
        <v>0</v>
      </c>
      <c r="Q67" s="236">
        <f t="shared" si="9"/>
        <v>0</v>
      </c>
      <c r="R67" s="236">
        <f t="shared" si="10"/>
        <v>0</v>
      </c>
      <c r="V67" s="45"/>
      <c r="W67" s="214">
        <f t="shared" si="15"/>
        <v>0</v>
      </c>
      <c r="X67" s="214">
        <f t="shared" si="16"/>
        <v>0</v>
      </c>
      <c r="Y67" s="214">
        <f t="shared" si="11"/>
        <v>0</v>
      </c>
      <c r="Z67" s="214">
        <f t="shared" si="12"/>
        <v>0</v>
      </c>
    </row>
    <row r="68" spans="1:26" ht="10" hidden="1" customHeight="1" x14ac:dyDescent="0.2">
      <c r="A68" s="497"/>
      <c r="B68" s="99"/>
      <c r="C68" s="99"/>
      <c r="D68" s="99"/>
      <c r="E68" s="99"/>
      <c r="F68" s="99"/>
      <c r="G68" s="99"/>
      <c r="H68" s="236">
        <f t="shared" si="4"/>
        <v>0</v>
      </c>
      <c r="I68" s="237">
        <f>IF(E68&lt;2006,'Tabla art73'!C$126,VLOOKUP(E68,'Tabla art73'!$B$6:$C$143,2,0))</f>
        <v>2.16</v>
      </c>
      <c r="J68" s="237">
        <f t="shared" si="14"/>
        <v>0</v>
      </c>
      <c r="K68" s="236">
        <f t="shared" si="5"/>
        <v>0</v>
      </c>
      <c r="L68" s="236">
        <f t="shared" si="13"/>
        <v>0</v>
      </c>
      <c r="M68" s="240" t="s">
        <v>110</v>
      </c>
      <c r="N68" s="236">
        <f t="shared" si="6"/>
        <v>0</v>
      </c>
      <c r="O68" s="236">
        <f t="shared" si="7"/>
        <v>0</v>
      </c>
      <c r="P68" s="236">
        <f t="shared" si="8"/>
        <v>0</v>
      </c>
      <c r="Q68" s="236">
        <f t="shared" si="9"/>
        <v>0</v>
      </c>
      <c r="R68" s="236">
        <f t="shared" si="10"/>
        <v>0</v>
      </c>
      <c r="V68" s="45"/>
      <c r="W68" s="214">
        <f t="shared" si="15"/>
        <v>0</v>
      </c>
      <c r="X68" s="214">
        <f t="shared" si="16"/>
        <v>0</v>
      </c>
      <c r="Y68" s="214">
        <f t="shared" si="11"/>
        <v>0</v>
      </c>
      <c r="Z68" s="214">
        <f t="shared" si="12"/>
        <v>0</v>
      </c>
    </row>
    <row r="69" spans="1:26" ht="10" hidden="1" customHeight="1" x14ac:dyDescent="0.2">
      <c r="A69" s="497"/>
      <c r="B69" s="99"/>
      <c r="C69" s="99"/>
      <c r="D69" s="99"/>
      <c r="E69" s="99"/>
      <c r="F69" s="99"/>
      <c r="G69" s="99"/>
      <c r="H69" s="236">
        <f t="shared" si="4"/>
        <v>0</v>
      </c>
      <c r="I69" s="237">
        <f>IF(E69&lt;2006,'Tabla art73'!C$126,VLOOKUP(E69,'Tabla art73'!$B$6:$C$143,2,0))</f>
        <v>2.16</v>
      </c>
      <c r="J69" s="237">
        <f t="shared" si="14"/>
        <v>0</v>
      </c>
      <c r="K69" s="236">
        <f t="shared" si="5"/>
        <v>0</v>
      </c>
      <c r="L69" s="236">
        <f t="shared" si="13"/>
        <v>0</v>
      </c>
      <c r="M69" s="240" t="s">
        <v>110</v>
      </c>
      <c r="N69" s="236">
        <f t="shared" si="6"/>
        <v>0</v>
      </c>
      <c r="O69" s="236">
        <f t="shared" si="7"/>
        <v>0</v>
      </c>
      <c r="P69" s="236">
        <f t="shared" si="8"/>
        <v>0</v>
      </c>
      <c r="Q69" s="236">
        <f t="shared" si="9"/>
        <v>0</v>
      </c>
      <c r="R69" s="236">
        <f t="shared" si="10"/>
        <v>0</v>
      </c>
      <c r="V69" s="45"/>
      <c r="W69" s="214">
        <f t="shared" si="15"/>
        <v>0</v>
      </c>
      <c r="X69" s="214">
        <f t="shared" si="16"/>
        <v>0</v>
      </c>
      <c r="Y69" s="214">
        <f t="shared" si="11"/>
        <v>0</v>
      </c>
      <c r="Z69" s="214">
        <f t="shared" si="12"/>
        <v>0</v>
      </c>
    </row>
    <row r="70" spans="1:26" ht="10" hidden="1" customHeight="1" x14ac:dyDescent="0.2">
      <c r="A70" s="497"/>
      <c r="B70" s="99"/>
      <c r="C70" s="99"/>
      <c r="D70" s="99"/>
      <c r="E70" s="99"/>
      <c r="F70" s="99"/>
      <c r="G70" s="99"/>
      <c r="H70" s="236">
        <f t="shared" si="4"/>
        <v>0</v>
      </c>
      <c r="I70" s="237">
        <f>IF(E70&lt;2006,'Tabla art73'!C$126,VLOOKUP(E70,'Tabla art73'!$B$6:$C$143,2,0))</f>
        <v>2.16</v>
      </c>
      <c r="J70" s="237">
        <f t="shared" si="14"/>
        <v>0</v>
      </c>
      <c r="K70" s="236">
        <f t="shared" si="5"/>
        <v>0</v>
      </c>
      <c r="L70" s="236">
        <f t="shared" si="13"/>
        <v>0</v>
      </c>
      <c r="M70" s="240" t="s">
        <v>110</v>
      </c>
      <c r="N70" s="236">
        <f t="shared" si="6"/>
        <v>0</v>
      </c>
      <c r="O70" s="236">
        <f t="shared" si="7"/>
        <v>0</v>
      </c>
      <c r="P70" s="236">
        <f t="shared" si="8"/>
        <v>0</v>
      </c>
      <c r="Q70" s="236">
        <f t="shared" si="9"/>
        <v>0</v>
      </c>
      <c r="R70" s="236">
        <f t="shared" si="10"/>
        <v>0</v>
      </c>
      <c r="V70" s="45"/>
      <c r="W70" s="214">
        <f t="shared" si="15"/>
        <v>0</v>
      </c>
      <c r="X70" s="214">
        <f t="shared" si="16"/>
        <v>0</v>
      </c>
      <c r="Y70" s="214">
        <f t="shared" si="11"/>
        <v>0</v>
      </c>
      <c r="Z70" s="214">
        <f t="shared" si="12"/>
        <v>0</v>
      </c>
    </row>
    <row r="71" spans="1:26" ht="10" hidden="1" customHeight="1" x14ac:dyDescent="0.2">
      <c r="A71" s="497"/>
      <c r="B71" s="99"/>
      <c r="C71" s="99"/>
      <c r="D71" s="99"/>
      <c r="E71" s="99"/>
      <c r="F71" s="99"/>
      <c r="G71" s="99"/>
      <c r="H71" s="236">
        <f t="shared" si="4"/>
        <v>0</v>
      </c>
      <c r="I71" s="237">
        <f>IF(E71&lt;2006,'Tabla art73'!C$126,VLOOKUP(E71,'Tabla art73'!$B$6:$C$143,2,0))</f>
        <v>2.16</v>
      </c>
      <c r="J71" s="237">
        <f t="shared" si="14"/>
        <v>0</v>
      </c>
      <c r="K71" s="236">
        <f t="shared" si="5"/>
        <v>0</v>
      </c>
      <c r="L71" s="236">
        <f t="shared" si="13"/>
        <v>0</v>
      </c>
      <c r="M71" s="240" t="s">
        <v>110</v>
      </c>
      <c r="N71" s="236">
        <f t="shared" si="6"/>
        <v>0</v>
      </c>
      <c r="O71" s="236">
        <f t="shared" si="7"/>
        <v>0</v>
      </c>
      <c r="P71" s="236">
        <f t="shared" si="8"/>
        <v>0</v>
      </c>
      <c r="Q71" s="236">
        <f t="shared" si="9"/>
        <v>0</v>
      </c>
      <c r="R71" s="236">
        <f t="shared" si="10"/>
        <v>0</v>
      </c>
      <c r="V71" s="45"/>
      <c r="W71" s="214">
        <f t="shared" si="15"/>
        <v>0</v>
      </c>
      <c r="X71" s="214">
        <f t="shared" si="16"/>
        <v>0</v>
      </c>
      <c r="Y71" s="214">
        <f t="shared" si="11"/>
        <v>0</v>
      </c>
      <c r="Z71" s="214">
        <f t="shared" si="12"/>
        <v>0</v>
      </c>
    </row>
    <row r="72" spans="1:26" ht="10" hidden="1" customHeight="1" x14ac:dyDescent="0.2">
      <c r="A72" s="497"/>
      <c r="B72" s="99"/>
      <c r="C72" s="99"/>
      <c r="D72" s="99"/>
      <c r="E72" s="99"/>
      <c r="F72" s="99"/>
      <c r="G72" s="99"/>
      <c r="H72" s="236">
        <f t="shared" si="4"/>
        <v>0</v>
      </c>
      <c r="I72" s="237">
        <f>IF(E72&lt;2006,'Tabla art73'!C$126,VLOOKUP(E72,'Tabla art73'!$B$6:$C$143,2,0))</f>
        <v>2.16</v>
      </c>
      <c r="J72" s="237">
        <f t="shared" si="14"/>
        <v>0</v>
      </c>
      <c r="K72" s="236">
        <f t="shared" si="5"/>
        <v>0</v>
      </c>
      <c r="L72" s="236">
        <f t="shared" si="13"/>
        <v>0</v>
      </c>
      <c r="M72" s="240" t="s">
        <v>110</v>
      </c>
      <c r="N72" s="236">
        <f t="shared" si="6"/>
        <v>0</v>
      </c>
      <c r="O72" s="236">
        <f t="shared" si="7"/>
        <v>0</v>
      </c>
      <c r="P72" s="236">
        <f t="shared" si="8"/>
        <v>0</v>
      </c>
      <c r="Q72" s="236">
        <f t="shared" si="9"/>
        <v>0</v>
      </c>
      <c r="R72" s="236">
        <f t="shared" si="10"/>
        <v>0</v>
      </c>
      <c r="V72" s="45"/>
      <c r="W72" s="214">
        <f t="shared" si="15"/>
        <v>0</v>
      </c>
      <c r="X72" s="214">
        <f t="shared" si="16"/>
        <v>0</v>
      </c>
      <c r="Y72" s="214">
        <f t="shared" si="11"/>
        <v>0</v>
      </c>
      <c r="Z72" s="214">
        <f t="shared" si="12"/>
        <v>0</v>
      </c>
    </row>
    <row r="73" spans="1:26" ht="10" hidden="1" customHeight="1" x14ac:dyDescent="0.2">
      <c r="A73" s="497"/>
      <c r="B73" s="99"/>
      <c r="C73" s="99"/>
      <c r="D73" s="99"/>
      <c r="E73" s="99"/>
      <c r="F73" s="99"/>
      <c r="G73" s="99"/>
      <c r="H73" s="236">
        <f t="shared" si="4"/>
        <v>0</v>
      </c>
      <c r="I73" s="237">
        <f>IF(E73&lt;2006,'Tabla art73'!C$126,VLOOKUP(E73,'Tabla art73'!$B$6:$C$143,2,0))</f>
        <v>2.16</v>
      </c>
      <c r="J73" s="237">
        <f t="shared" si="14"/>
        <v>0</v>
      </c>
      <c r="K73" s="236">
        <f t="shared" si="5"/>
        <v>0</v>
      </c>
      <c r="L73" s="236">
        <f t="shared" si="13"/>
        <v>0</v>
      </c>
      <c r="M73" s="240" t="s">
        <v>110</v>
      </c>
      <c r="N73" s="236">
        <f t="shared" si="6"/>
        <v>0</v>
      </c>
      <c r="O73" s="236">
        <f t="shared" si="7"/>
        <v>0</v>
      </c>
      <c r="P73" s="236">
        <f t="shared" si="8"/>
        <v>0</v>
      </c>
      <c r="Q73" s="236">
        <f t="shared" si="9"/>
        <v>0</v>
      </c>
      <c r="R73" s="236">
        <f t="shared" si="10"/>
        <v>0</v>
      </c>
      <c r="V73" s="45"/>
      <c r="W73" s="214">
        <f t="shared" si="15"/>
        <v>0</v>
      </c>
      <c r="X73" s="214">
        <f t="shared" si="16"/>
        <v>0</v>
      </c>
      <c r="Y73" s="214">
        <f t="shared" si="11"/>
        <v>0</v>
      </c>
      <c r="Z73" s="214">
        <f t="shared" si="12"/>
        <v>0</v>
      </c>
    </row>
    <row r="74" spans="1:26" ht="10" hidden="1" customHeight="1" x14ac:dyDescent="0.2">
      <c r="A74" s="497"/>
      <c r="B74" s="99"/>
      <c r="C74" s="99"/>
      <c r="D74" s="99"/>
      <c r="E74" s="99"/>
      <c r="F74" s="99"/>
      <c r="G74" s="99"/>
      <c r="H74" s="236">
        <f t="shared" si="4"/>
        <v>0</v>
      </c>
      <c r="I74" s="237">
        <f>IF(E74&lt;2006,'Tabla art73'!C$126,VLOOKUP(E74,'Tabla art73'!$B$6:$C$143,2,0))</f>
        <v>2.16</v>
      </c>
      <c r="J74" s="237">
        <f t="shared" si="14"/>
        <v>0</v>
      </c>
      <c r="K74" s="236">
        <f t="shared" si="5"/>
        <v>0</v>
      </c>
      <c r="L74" s="236">
        <f t="shared" si="13"/>
        <v>0</v>
      </c>
      <c r="M74" s="240" t="s">
        <v>110</v>
      </c>
      <c r="N74" s="236">
        <f t="shared" si="6"/>
        <v>0</v>
      </c>
      <c r="O74" s="236">
        <f t="shared" si="7"/>
        <v>0</v>
      </c>
      <c r="P74" s="236">
        <f t="shared" si="8"/>
        <v>0</v>
      </c>
      <c r="Q74" s="236">
        <f t="shared" si="9"/>
        <v>0</v>
      </c>
      <c r="R74" s="236">
        <f t="shared" si="10"/>
        <v>0</v>
      </c>
      <c r="V74" s="45"/>
      <c r="W74" s="214">
        <f t="shared" si="15"/>
        <v>0</v>
      </c>
      <c r="X74" s="214">
        <f t="shared" si="16"/>
        <v>0</v>
      </c>
      <c r="Y74" s="214">
        <f t="shared" si="11"/>
        <v>0</v>
      </c>
      <c r="Z74" s="214">
        <f t="shared" si="12"/>
        <v>0</v>
      </c>
    </row>
    <row r="75" spans="1:26" ht="10" hidden="1" customHeight="1" x14ac:dyDescent="0.2">
      <c r="A75" s="497"/>
      <c r="B75" s="99"/>
      <c r="C75" s="99"/>
      <c r="D75" s="99"/>
      <c r="E75" s="99"/>
      <c r="F75" s="99"/>
      <c r="G75" s="99"/>
      <c r="H75" s="236">
        <f t="shared" si="4"/>
        <v>0</v>
      </c>
      <c r="I75" s="237">
        <f>IF(E75&lt;2006,'Tabla art73'!C$126,VLOOKUP(E75,'Tabla art73'!$B$6:$C$143,2,0))</f>
        <v>2.16</v>
      </c>
      <c r="J75" s="237">
        <f t="shared" si="14"/>
        <v>0</v>
      </c>
      <c r="K75" s="236">
        <f t="shared" si="5"/>
        <v>0</v>
      </c>
      <c r="L75" s="236">
        <f t="shared" si="13"/>
        <v>0</v>
      </c>
      <c r="M75" s="240" t="s">
        <v>110</v>
      </c>
      <c r="N75" s="236">
        <f t="shared" si="6"/>
        <v>0</v>
      </c>
      <c r="O75" s="236">
        <f t="shared" si="7"/>
        <v>0</v>
      </c>
      <c r="P75" s="236">
        <f t="shared" si="8"/>
        <v>0</v>
      </c>
      <c r="Q75" s="236">
        <f t="shared" si="9"/>
        <v>0</v>
      </c>
      <c r="R75" s="236">
        <f t="shared" si="10"/>
        <v>0</v>
      </c>
      <c r="V75" s="45"/>
      <c r="W75" s="214">
        <f t="shared" si="15"/>
        <v>0</v>
      </c>
      <c r="X75" s="214">
        <f t="shared" si="16"/>
        <v>0</v>
      </c>
      <c r="Y75" s="214">
        <f t="shared" si="11"/>
        <v>0</v>
      </c>
      <c r="Z75" s="214">
        <f t="shared" si="12"/>
        <v>0</v>
      </c>
    </row>
    <row r="76" spans="1:26" ht="10" hidden="1" customHeight="1" x14ac:dyDescent="0.2">
      <c r="A76" s="497"/>
      <c r="B76" s="99"/>
      <c r="C76" s="99"/>
      <c r="D76" s="99"/>
      <c r="E76" s="99"/>
      <c r="F76" s="99"/>
      <c r="G76" s="99"/>
      <c r="H76" s="236">
        <f t="shared" si="4"/>
        <v>0</v>
      </c>
      <c r="I76" s="237">
        <f>IF(E76&lt;2006,'Tabla art73'!C$126,VLOOKUP(E76,'Tabla art73'!$B$6:$C$143,2,0))</f>
        <v>2.16</v>
      </c>
      <c r="J76" s="237">
        <f t="shared" ref="J76:J107" si="17">IF(E76&lt;1000,0,I76)</f>
        <v>0</v>
      </c>
      <c r="K76" s="236">
        <f t="shared" si="5"/>
        <v>0</v>
      </c>
      <c r="L76" s="236">
        <f t="shared" si="13"/>
        <v>0</v>
      </c>
      <c r="M76" s="240" t="s">
        <v>110</v>
      </c>
      <c r="N76" s="236">
        <f t="shared" si="6"/>
        <v>0</v>
      </c>
      <c r="O76" s="236">
        <f t="shared" si="7"/>
        <v>0</v>
      </c>
      <c r="P76" s="236">
        <f t="shared" si="8"/>
        <v>0</v>
      </c>
      <c r="Q76" s="236">
        <f t="shared" si="9"/>
        <v>0</v>
      </c>
      <c r="R76" s="236">
        <f t="shared" si="10"/>
        <v>0</v>
      </c>
      <c r="V76" s="45"/>
      <c r="W76" s="214">
        <f t="shared" ref="W76:W110" si="18">IF(C76&gt;1,1,0)</f>
        <v>0</v>
      </c>
      <c r="X76" s="214">
        <f t="shared" ref="X76:X110" si="19">IF(L76&gt;1,1,0)</f>
        <v>0</v>
      </c>
      <c r="Y76" s="214">
        <f t="shared" si="11"/>
        <v>0</v>
      </c>
      <c r="Z76" s="214">
        <f t="shared" si="12"/>
        <v>0</v>
      </c>
    </row>
    <row r="77" spans="1:26" ht="10" hidden="1" customHeight="1" x14ac:dyDescent="0.2">
      <c r="A77" s="497"/>
      <c r="B77" s="99"/>
      <c r="C77" s="99"/>
      <c r="D77" s="99"/>
      <c r="E77" s="99"/>
      <c r="F77" s="99"/>
      <c r="G77" s="99"/>
      <c r="H77" s="236">
        <f t="shared" ref="H77:H110" si="20">IF(G77&lt;0,0,D77*G77)</f>
        <v>0</v>
      </c>
      <c r="I77" s="237">
        <f>IF(E77&lt;2006,'Tabla art73'!C$126,VLOOKUP(E77,'Tabla art73'!$B$6:$C$143,2,0))</f>
        <v>2.16</v>
      </c>
      <c r="J77" s="237">
        <f t="shared" si="17"/>
        <v>0</v>
      </c>
      <c r="K77" s="236">
        <f t="shared" ref="K77:K110" si="21">IF(E77=2023,F77,F77*J77)</f>
        <v>0</v>
      </c>
      <c r="L77" s="236">
        <f t="shared" si="13"/>
        <v>0</v>
      </c>
      <c r="M77" s="240" t="s">
        <v>110</v>
      </c>
      <c r="N77" s="236">
        <f t="shared" ref="N77:N110" si="22">IF(M77="SI",0,L77)</f>
        <v>0</v>
      </c>
      <c r="O77" s="236">
        <f t="shared" ref="O77:O110" si="23">IF(H77&lt;K77,N77,0)</f>
        <v>0</v>
      </c>
      <c r="P77" s="236">
        <f t="shared" ref="P77:P110" si="24">IF(H77&gt;K77,N77,0)</f>
        <v>0</v>
      </c>
      <c r="Q77" s="236">
        <f t="shared" ref="Q77:Q110" si="25">IF(AND(M77="SI",H77&lt;K77),C77,O77)</f>
        <v>0</v>
      </c>
      <c r="R77" s="236">
        <f t="shared" ref="R77:R110" si="26">IF(AND(M77="SI",H77&gt;K77),C77,P77)</f>
        <v>0</v>
      </c>
      <c r="V77" s="45"/>
      <c r="W77" s="214">
        <f t="shared" si="18"/>
        <v>0</v>
      </c>
      <c r="X77" s="214">
        <f t="shared" si="19"/>
        <v>0</v>
      </c>
      <c r="Y77" s="214">
        <f t="shared" ref="Y77:Y110" si="27">SUM(W77:X77)</f>
        <v>0</v>
      </c>
      <c r="Z77" s="214">
        <f t="shared" ref="Z77:Z110" si="28">IF(Y77=1,1,0)</f>
        <v>0</v>
      </c>
    </row>
    <row r="78" spans="1:26" ht="10" hidden="1" customHeight="1" x14ac:dyDescent="0.2">
      <c r="A78" s="497"/>
      <c r="B78" s="99"/>
      <c r="C78" s="99"/>
      <c r="D78" s="99"/>
      <c r="E78" s="99"/>
      <c r="F78" s="99"/>
      <c r="G78" s="99"/>
      <c r="H78" s="236">
        <f t="shared" si="20"/>
        <v>0</v>
      </c>
      <c r="I78" s="237">
        <f>IF(E78&lt;2006,'Tabla art73'!C$126,VLOOKUP(E78,'Tabla art73'!$B$6:$C$143,2,0))</f>
        <v>2.16</v>
      </c>
      <c r="J78" s="237">
        <f t="shared" si="17"/>
        <v>0</v>
      </c>
      <c r="K78" s="236">
        <f t="shared" si="21"/>
        <v>0</v>
      </c>
      <c r="L78" s="236">
        <f t="shared" si="13"/>
        <v>0</v>
      </c>
      <c r="M78" s="240" t="s">
        <v>110</v>
      </c>
      <c r="N78" s="236">
        <f t="shared" si="22"/>
        <v>0</v>
      </c>
      <c r="O78" s="236">
        <f t="shared" si="23"/>
        <v>0</v>
      </c>
      <c r="P78" s="236">
        <f t="shared" si="24"/>
        <v>0</v>
      </c>
      <c r="Q78" s="236">
        <f t="shared" si="25"/>
        <v>0</v>
      </c>
      <c r="R78" s="236">
        <f t="shared" si="26"/>
        <v>0</v>
      </c>
      <c r="V78" s="45"/>
      <c r="W78" s="214">
        <f t="shared" si="18"/>
        <v>0</v>
      </c>
      <c r="X78" s="214">
        <f t="shared" si="19"/>
        <v>0</v>
      </c>
      <c r="Y78" s="214">
        <f t="shared" si="27"/>
        <v>0</v>
      </c>
      <c r="Z78" s="214">
        <f t="shared" si="28"/>
        <v>0</v>
      </c>
    </row>
    <row r="79" spans="1:26" ht="10" hidden="1" customHeight="1" x14ac:dyDescent="0.2">
      <c r="A79" s="497"/>
      <c r="B79" s="99"/>
      <c r="C79" s="99"/>
      <c r="D79" s="99"/>
      <c r="E79" s="99"/>
      <c r="F79" s="99"/>
      <c r="G79" s="99"/>
      <c r="H79" s="236">
        <f t="shared" si="20"/>
        <v>0</v>
      </c>
      <c r="I79" s="237">
        <f>IF(E79&lt;2006,'Tabla art73'!C$126,VLOOKUP(E79,'Tabla art73'!$B$6:$C$143,2,0))</f>
        <v>2.16</v>
      </c>
      <c r="J79" s="237">
        <f t="shared" si="17"/>
        <v>0</v>
      </c>
      <c r="K79" s="236">
        <f t="shared" si="21"/>
        <v>0</v>
      </c>
      <c r="L79" s="236">
        <f t="shared" si="13"/>
        <v>0</v>
      </c>
      <c r="M79" s="240" t="s">
        <v>110</v>
      </c>
      <c r="N79" s="236">
        <f t="shared" si="22"/>
        <v>0</v>
      </c>
      <c r="O79" s="236">
        <f t="shared" si="23"/>
        <v>0</v>
      </c>
      <c r="P79" s="236">
        <f t="shared" si="24"/>
        <v>0</v>
      </c>
      <c r="Q79" s="236">
        <f t="shared" si="25"/>
        <v>0</v>
      </c>
      <c r="R79" s="236">
        <f t="shared" si="26"/>
        <v>0</v>
      </c>
      <c r="V79" s="45"/>
      <c r="W79" s="214">
        <f t="shared" si="18"/>
        <v>0</v>
      </c>
      <c r="X79" s="214">
        <f t="shared" si="19"/>
        <v>0</v>
      </c>
      <c r="Y79" s="214">
        <f t="shared" si="27"/>
        <v>0</v>
      </c>
      <c r="Z79" s="214">
        <f t="shared" si="28"/>
        <v>0</v>
      </c>
    </row>
    <row r="80" spans="1:26" ht="10" hidden="1" customHeight="1" x14ac:dyDescent="0.2">
      <c r="A80" s="497"/>
      <c r="B80" s="99"/>
      <c r="C80" s="99"/>
      <c r="D80" s="99"/>
      <c r="E80" s="99"/>
      <c r="F80" s="99"/>
      <c r="G80" s="99"/>
      <c r="H80" s="236">
        <f t="shared" si="20"/>
        <v>0</v>
      </c>
      <c r="I80" s="237">
        <f>IF(E80&lt;2006,'Tabla art73'!C$126,VLOOKUP(E80,'Tabla art73'!$B$6:$C$143,2,0))</f>
        <v>2.16</v>
      </c>
      <c r="J80" s="237">
        <f t="shared" si="17"/>
        <v>0</v>
      </c>
      <c r="K80" s="236">
        <f t="shared" si="21"/>
        <v>0</v>
      </c>
      <c r="L80" s="236">
        <f t="shared" si="13"/>
        <v>0</v>
      </c>
      <c r="M80" s="240" t="s">
        <v>110</v>
      </c>
      <c r="N80" s="236">
        <f t="shared" si="22"/>
        <v>0</v>
      </c>
      <c r="O80" s="236">
        <f t="shared" si="23"/>
        <v>0</v>
      </c>
      <c r="P80" s="236">
        <f t="shared" si="24"/>
        <v>0</v>
      </c>
      <c r="Q80" s="236">
        <f t="shared" si="25"/>
        <v>0</v>
      </c>
      <c r="R80" s="236">
        <f t="shared" si="26"/>
        <v>0</v>
      </c>
      <c r="V80" s="45"/>
      <c r="W80" s="214">
        <f t="shared" si="18"/>
        <v>0</v>
      </c>
      <c r="X80" s="214">
        <f t="shared" si="19"/>
        <v>0</v>
      </c>
      <c r="Y80" s="214">
        <f t="shared" si="27"/>
        <v>0</v>
      </c>
      <c r="Z80" s="214">
        <f t="shared" si="28"/>
        <v>0</v>
      </c>
    </row>
    <row r="81" spans="1:26" ht="10" hidden="1" customHeight="1" x14ac:dyDescent="0.2">
      <c r="A81" s="497"/>
      <c r="B81" s="99"/>
      <c r="C81" s="99"/>
      <c r="D81" s="99"/>
      <c r="E81" s="99"/>
      <c r="F81" s="99"/>
      <c r="G81" s="99"/>
      <c r="H81" s="236">
        <f t="shared" si="20"/>
        <v>0</v>
      </c>
      <c r="I81" s="237">
        <f>IF(E81&lt;2006,'Tabla art73'!C$126,VLOOKUP(E81,'Tabla art73'!$B$6:$C$143,2,0))</f>
        <v>2.16</v>
      </c>
      <c r="J81" s="237">
        <f t="shared" si="17"/>
        <v>0</v>
      </c>
      <c r="K81" s="236">
        <f t="shared" si="21"/>
        <v>0</v>
      </c>
      <c r="L81" s="236">
        <f t="shared" si="13"/>
        <v>0</v>
      </c>
      <c r="M81" s="240" t="s">
        <v>110</v>
      </c>
      <c r="N81" s="236">
        <f t="shared" si="22"/>
        <v>0</v>
      </c>
      <c r="O81" s="236">
        <f t="shared" si="23"/>
        <v>0</v>
      </c>
      <c r="P81" s="236">
        <f t="shared" si="24"/>
        <v>0</v>
      </c>
      <c r="Q81" s="236">
        <f t="shared" si="25"/>
        <v>0</v>
      </c>
      <c r="R81" s="236">
        <f t="shared" si="26"/>
        <v>0</v>
      </c>
      <c r="V81" s="45"/>
      <c r="W81" s="214">
        <f t="shared" si="18"/>
        <v>0</v>
      </c>
      <c r="X81" s="214">
        <f t="shared" si="19"/>
        <v>0</v>
      </c>
      <c r="Y81" s="214">
        <f t="shared" si="27"/>
        <v>0</v>
      </c>
      <c r="Z81" s="214">
        <f t="shared" si="28"/>
        <v>0</v>
      </c>
    </row>
    <row r="82" spans="1:26" ht="10" hidden="1" customHeight="1" x14ac:dyDescent="0.2">
      <c r="A82" s="497"/>
      <c r="B82" s="99"/>
      <c r="C82" s="99"/>
      <c r="D82" s="99"/>
      <c r="E82" s="99"/>
      <c r="F82" s="99"/>
      <c r="G82" s="99"/>
      <c r="H82" s="236">
        <f t="shared" si="20"/>
        <v>0</v>
      </c>
      <c r="I82" s="237">
        <f>IF(E82&lt;2006,'Tabla art73'!C$126,VLOOKUP(E82,'Tabla art73'!$B$6:$C$143,2,0))</f>
        <v>2.16</v>
      </c>
      <c r="J82" s="237">
        <f t="shared" si="17"/>
        <v>0</v>
      </c>
      <c r="K82" s="236">
        <f t="shared" si="21"/>
        <v>0</v>
      </c>
      <c r="L82" s="236">
        <f t="shared" ref="L82:L110" si="29">IF(K82&lt;H82,K82,H82)</f>
        <v>0</v>
      </c>
      <c r="M82" s="240" t="s">
        <v>110</v>
      </c>
      <c r="N82" s="236">
        <f t="shared" si="22"/>
        <v>0</v>
      </c>
      <c r="O82" s="236">
        <f t="shared" si="23"/>
        <v>0</v>
      </c>
      <c r="P82" s="236">
        <f t="shared" si="24"/>
        <v>0</v>
      </c>
      <c r="Q82" s="236">
        <f t="shared" si="25"/>
        <v>0</v>
      </c>
      <c r="R82" s="236">
        <f t="shared" si="26"/>
        <v>0</v>
      </c>
      <c r="V82" s="45"/>
      <c r="W82" s="214">
        <f t="shared" si="18"/>
        <v>0</v>
      </c>
      <c r="X82" s="214">
        <f t="shared" si="19"/>
        <v>0</v>
      </c>
      <c r="Y82" s="214">
        <f t="shared" si="27"/>
        <v>0</v>
      </c>
      <c r="Z82" s="214">
        <f t="shared" si="28"/>
        <v>0</v>
      </c>
    </row>
    <row r="83" spans="1:26" ht="10" hidden="1" customHeight="1" x14ac:dyDescent="0.2">
      <c r="A83" s="497"/>
      <c r="B83" s="99"/>
      <c r="C83" s="99"/>
      <c r="D83" s="99"/>
      <c r="E83" s="99"/>
      <c r="F83" s="99"/>
      <c r="G83" s="99"/>
      <c r="H83" s="236">
        <f t="shared" si="20"/>
        <v>0</v>
      </c>
      <c r="I83" s="237">
        <f>IF(E83&lt;2006,'Tabla art73'!C$126,VLOOKUP(E83,'Tabla art73'!$B$6:$C$143,2,0))</f>
        <v>2.16</v>
      </c>
      <c r="J83" s="237">
        <f t="shared" si="17"/>
        <v>0</v>
      </c>
      <c r="K83" s="236">
        <f t="shared" si="21"/>
        <v>0</v>
      </c>
      <c r="L83" s="236">
        <f t="shared" si="29"/>
        <v>0</v>
      </c>
      <c r="M83" s="240" t="s">
        <v>110</v>
      </c>
      <c r="N83" s="236">
        <f t="shared" si="22"/>
        <v>0</v>
      </c>
      <c r="O83" s="236">
        <f t="shared" si="23"/>
        <v>0</v>
      </c>
      <c r="P83" s="236">
        <f t="shared" si="24"/>
        <v>0</v>
      </c>
      <c r="Q83" s="236">
        <f t="shared" si="25"/>
        <v>0</v>
      </c>
      <c r="R83" s="236">
        <f t="shared" si="26"/>
        <v>0</v>
      </c>
      <c r="V83" s="45"/>
      <c r="W83" s="214">
        <f t="shared" si="18"/>
        <v>0</v>
      </c>
      <c r="X83" s="214">
        <f t="shared" si="19"/>
        <v>0</v>
      </c>
      <c r="Y83" s="214">
        <f t="shared" si="27"/>
        <v>0</v>
      </c>
      <c r="Z83" s="214">
        <f t="shared" si="28"/>
        <v>0</v>
      </c>
    </row>
    <row r="84" spans="1:26" ht="10" hidden="1" customHeight="1" x14ac:dyDescent="0.2">
      <c r="A84" s="497"/>
      <c r="B84" s="99"/>
      <c r="C84" s="99"/>
      <c r="D84" s="99"/>
      <c r="E84" s="99"/>
      <c r="F84" s="99"/>
      <c r="G84" s="99"/>
      <c r="H84" s="236">
        <f t="shared" si="20"/>
        <v>0</v>
      </c>
      <c r="I84" s="237">
        <f>IF(E84&lt;2006,'Tabla art73'!C$126,VLOOKUP(E84,'Tabla art73'!$B$6:$C$143,2,0))</f>
        <v>2.16</v>
      </c>
      <c r="J84" s="237">
        <f t="shared" si="17"/>
        <v>0</v>
      </c>
      <c r="K84" s="236">
        <f t="shared" si="21"/>
        <v>0</v>
      </c>
      <c r="L84" s="236">
        <f t="shared" si="29"/>
        <v>0</v>
      </c>
      <c r="M84" s="240" t="s">
        <v>110</v>
      </c>
      <c r="N84" s="236">
        <f t="shared" si="22"/>
        <v>0</v>
      </c>
      <c r="O84" s="236">
        <f t="shared" si="23"/>
        <v>0</v>
      </c>
      <c r="P84" s="236">
        <f t="shared" si="24"/>
        <v>0</v>
      </c>
      <c r="Q84" s="236">
        <f t="shared" si="25"/>
        <v>0</v>
      </c>
      <c r="R84" s="236">
        <f t="shared" si="26"/>
        <v>0</v>
      </c>
      <c r="V84" s="45"/>
      <c r="W84" s="214">
        <f t="shared" si="18"/>
        <v>0</v>
      </c>
      <c r="X84" s="214">
        <f t="shared" si="19"/>
        <v>0</v>
      </c>
      <c r="Y84" s="214">
        <f t="shared" si="27"/>
        <v>0</v>
      </c>
      <c r="Z84" s="214">
        <f t="shared" si="28"/>
        <v>0</v>
      </c>
    </row>
    <row r="85" spans="1:26" ht="10" hidden="1" customHeight="1" x14ac:dyDescent="0.2">
      <c r="A85" s="497"/>
      <c r="B85" s="99"/>
      <c r="C85" s="99"/>
      <c r="D85" s="99"/>
      <c r="E85" s="99"/>
      <c r="F85" s="99"/>
      <c r="G85" s="99"/>
      <c r="H85" s="236">
        <f t="shared" si="20"/>
        <v>0</v>
      </c>
      <c r="I85" s="237">
        <f>IF(E85&lt;2006,'Tabla art73'!C$126,VLOOKUP(E85,'Tabla art73'!$B$6:$C$143,2,0))</f>
        <v>2.16</v>
      </c>
      <c r="J85" s="237">
        <f t="shared" si="17"/>
        <v>0</v>
      </c>
      <c r="K85" s="236">
        <f t="shared" si="21"/>
        <v>0</v>
      </c>
      <c r="L85" s="236">
        <f t="shared" si="29"/>
        <v>0</v>
      </c>
      <c r="M85" s="240" t="s">
        <v>110</v>
      </c>
      <c r="N85" s="236">
        <f t="shared" si="22"/>
        <v>0</v>
      </c>
      <c r="O85" s="236">
        <f t="shared" si="23"/>
        <v>0</v>
      </c>
      <c r="P85" s="236">
        <f t="shared" si="24"/>
        <v>0</v>
      </c>
      <c r="Q85" s="236">
        <f t="shared" si="25"/>
        <v>0</v>
      </c>
      <c r="R85" s="236">
        <f t="shared" si="26"/>
        <v>0</v>
      </c>
      <c r="V85" s="45"/>
      <c r="W85" s="214">
        <f t="shared" si="18"/>
        <v>0</v>
      </c>
      <c r="X85" s="214">
        <f t="shared" si="19"/>
        <v>0</v>
      </c>
      <c r="Y85" s="214">
        <f t="shared" si="27"/>
        <v>0</v>
      </c>
      <c r="Z85" s="214">
        <f t="shared" si="28"/>
        <v>0</v>
      </c>
    </row>
    <row r="86" spans="1:26" ht="10" hidden="1" customHeight="1" x14ac:dyDescent="0.2">
      <c r="A86" s="497"/>
      <c r="B86" s="99"/>
      <c r="C86" s="99"/>
      <c r="D86" s="99"/>
      <c r="E86" s="99"/>
      <c r="F86" s="99"/>
      <c r="G86" s="99"/>
      <c r="H86" s="236">
        <f t="shared" si="20"/>
        <v>0</v>
      </c>
      <c r="I86" s="237">
        <f>IF(E86&lt;2006,'Tabla art73'!C$126,VLOOKUP(E86,'Tabla art73'!$B$6:$C$143,2,0))</f>
        <v>2.16</v>
      </c>
      <c r="J86" s="237">
        <f t="shared" si="17"/>
        <v>0</v>
      </c>
      <c r="K86" s="236">
        <f t="shared" si="21"/>
        <v>0</v>
      </c>
      <c r="L86" s="236">
        <f t="shared" si="29"/>
        <v>0</v>
      </c>
      <c r="M86" s="240" t="s">
        <v>110</v>
      </c>
      <c r="N86" s="236">
        <f t="shared" si="22"/>
        <v>0</v>
      </c>
      <c r="O86" s="236">
        <f t="shared" si="23"/>
        <v>0</v>
      </c>
      <c r="P86" s="236">
        <f t="shared" si="24"/>
        <v>0</v>
      </c>
      <c r="Q86" s="236">
        <f t="shared" si="25"/>
        <v>0</v>
      </c>
      <c r="R86" s="236">
        <f t="shared" si="26"/>
        <v>0</v>
      </c>
      <c r="V86" s="45"/>
      <c r="W86" s="214">
        <f t="shared" si="18"/>
        <v>0</v>
      </c>
      <c r="X86" s="214">
        <f t="shared" si="19"/>
        <v>0</v>
      </c>
      <c r="Y86" s="214">
        <f t="shared" si="27"/>
        <v>0</v>
      </c>
      <c r="Z86" s="214">
        <f t="shared" si="28"/>
        <v>0</v>
      </c>
    </row>
    <row r="87" spans="1:26" ht="10" hidden="1" customHeight="1" x14ac:dyDescent="0.2">
      <c r="A87" s="497"/>
      <c r="B87" s="99"/>
      <c r="C87" s="99"/>
      <c r="D87" s="99"/>
      <c r="E87" s="99"/>
      <c r="F87" s="99"/>
      <c r="G87" s="99"/>
      <c r="H87" s="236">
        <f t="shared" si="20"/>
        <v>0</v>
      </c>
      <c r="I87" s="237">
        <f>IF(E87&lt;2006,'Tabla art73'!C$126,VLOOKUP(E87,'Tabla art73'!$B$6:$C$143,2,0))</f>
        <v>2.16</v>
      </c>
      <c r="J87" s="237">
        <f t="shared" si="17"/>
        <v>0</v>
      </c>
      <c r="K87" s="236">
        <f t="shared" si="21"/>
        <v>0</v>
      </c>
      <c r="L87" s="236">
        <f t="shared" si="29"/>
        <v>0</v>
      </c>
      <c r="M87" s="240" t="s">
        <v>110</v>
      </c>
      <c r="N87" s="236">
        <f t="shared" si="22"/>
        <v>0</v>
      </c>
      <c r="O87" s="236">
        <f t="shared" si="23"/>
        <v>0</v>
      </c>
      <c r="P87" s="236">
        <f t="shared" si="24"/>
        <v>0</v>
      </c>
      <c r="Q87" s="236">
        <f t="shared" si="25"/>
        <v>0</v>
      </c>
      <c r="R87" s="236">
        <f t="shared" si="26"/>
        <v>0</v>
      </c>
      <c r="V87" s="45"/>
      <c r="W87" s="214">
        <f t="shared" si="18"/>
        <v>0</v>
      </c>
      <c r="X87" s="214">
        <f t="shared" si="19"/>
        <v>0</v>
      </c>
      <c r="Y87" s="214">
        <f t="shared" si="27"/>
        <v>0</v>
      </c>
      <c r="Z87" s="214">
        <f t="shared" si="28"/>
        <v>0</v>
      </c>
    </row>
    <row r="88" spans="1:26" ht="10" hidden="1" customHeight="1" x14ac:dyDescent="0.2">
      <c r="A88" s="497"/>
      <c r="B88" s="99"/>
      <c r="C88" s="99"/>
      <c r="D88" s="99"/>
      <c r="E88" s="99"/>
      <c r="F88" s="99"/>
      <c r="G88" s="99"/>
      <c r="H88" s="236">
        <f t="shared" si="20"/>
        <v>0</v>
      </c>
      <c r="I88" s="237">
        <f>IF(E88&lt;2006,'Tabla art73'!C$126,VLOOKUP(E88,'Tabla art73'!$B$6:$C$143,2,0))</f>
        <v>2.16</v>
      </c>
      <c r="J88" s="237">
        <f t="shared" si="17"/>
        <v>0</v>
      </c>
      <c r="K88" s="236">
        <f t="shared" si="21"/>
        <v>0</v>
      </c>
      <c r="L88" s="236">
        <f t="shared" si="29"/>
        <v>0</v>
      </c>
      <c r="M88" s="240" t="s">
        <v>110</v>
      </c>
      <c r="N88" s="236">
        <f t="shared" si="22"/>
        <v>0</v>
      </c>
      <c r="O88" s="236">
        <f t="shared" si="23"/>
        <v>0</v>
      </c>
      <c r="P88" s="236">
        <f t="shared" si="24"/>
        <v>0</v>
      </c>
      <c r="Q88" s="236">
        <f t="shared" si="25"/>
        <v>0</v>
      </c>
      <c r="R88" s="236">
        <f t="shared" si="26"/>
        <v>0</v>
      </c>
      <c r="V88" s="45"/>
      <c r="W88" s="214">
        <f t="shared" si="18"/>
        <v>0</v>
      </c>
      <c r="X88" s="214">
        <f t="shared" si="19"/>
        <v>0</v>
      </c>
      <c r="Y88" s="214">
        <f t="shared" si="27"/>
        <v>0</v>
      </c>
      <c r="Z88" s="214">
        <f t="shared" si="28"/>
        <v>0</v>
      </c>
    </row>
    <row r="89" spans="1:26" ht="10" hidden="1" customHeight="1" x14ac:dyDescent="0.2">
      <c r="A89" s="497"/>
      <c r="B89" s="99"/>
      <c r="C89" s="99"/>
      <c r="D89" s="99"/>
      <c r="E89" s="99"/>
      <c r="F89" s="99"/>
      <c r="G89" s="99"/>
      <c r="H89" s="236">
        <f t="shared" si="20"/>
        <v>0</v>
      </c>
      <c r="I89" s="237">
        <f>IF(E89&lt;2006,'Tabla art73'!C$126,VLOOKUP(E89,'Tabla art73'!$B$6:$C$143,2,0))</f>
        <v>2.16</v>
      </c>
      <c r="J89" s="237">
        <f t="shared" si="17"/>
        <v>0</v>
      </c>
      <c r="K89" s="236">
        <f t="shared" si="21"/>
        <v>0</v>
      </c>
      <c r="L89" s="236">
        <f t="shared" si="29"/>
        <v>0</v>
      </c>
      <c r="M89" s="240" t="s">
        <v>110</v>
      </c>
      <c r="N89" s="236">
        <f t="shared" si="22"/>
        <v>0</v>
      </c>
      <c r="O89" s="236">
        <f t="shared" si="23"/>
        <v>0</v>
      </c>
      <c r="P89" s="236">
        <f t="shared" si="24"/>
        <v>0</v>
      </c>
      <c r="Q89" s="236">
        <f t="shared" si="25"/>
        <v>0</v>
      </c>
      <c r="R89" s="236">
        <f t="shared" si="26"/>
        <v>0</v>
      </c>
      <c r="V89" s="45"/>
      <c r="W89" s="214">
        <f t="shared" si="18"/>
        <v>0</v>
      </c>
      <c r="X89" s="214">
        <f t="shared" si="19"/>
        <v>0</v>
      </c>
      <c r="Y89" s="214">
        <f t="shared" si="27"/>
        <v>0</v>
      </c>
      <c r="Z89" s="214">
        <f t="shared" si="28"/>
        <v>0</v>
      </c>
    </row>
    <row r="90" spans="1:26" ht="10" hidden="1" customHeight="1" x14ac:dyDescent="0.2">
      <c r="A90" s="497"/>
      <c r="B90" s="99"/>
      <c r="C90" s="99"/>
      <c r="D90" s="99"/>
      <c r="E90" s="99"/>
      <c r="F90" s="99"/>
      <c r="G90" s="99"/>
      <c r="H90" s="236">
        <f t="shared" si="20"/>
        <v>0</v>
      </c>
      <c r="I90" s="237">
        <f>IF(E90&lt;2006,'Tabla art73'!C$126,VLOOKUP(E90,'Tabla art73'!$B$6:$C$143,2,0))</f>
        <v>2.16</v>
      </c>
      <c r="J90" s="237">
        <f t="shared" si="17"/>
        <v>0</v>
      </c>
      <c r="K90" s="236">
        <f t="shared" si="21"/>
        <v>0</v>
      </c>
      <c r="L90" s="236">
        <f t="shared" si="29"/>
        <v>0</v>
      </c>
      <c r="M90" s="240" t="s">
        <v>110</v>
      </c>
      <c r="N90" s="236">
        <f t="shared" si="22"/>
        <v>0</v>
      </c>
      <c r="O90" s="236">
        <f t="shared" si="23"/>
        <v>0</v>
      </c>
      <c r="P90" s="236">
        <f t="shared" si="24"/>
        <v>0</v>
      </c>
      <c r="Q90" s="236">
        <f t="shared" si="25"/>
        <v>0</v>
      </c>
      <c r="R90" s="236">
        <f t="shared" si="26"/>
        <v>0</v>
      </c>
      <c r="V90" s="45"/>
      <c r="W90" s="214">
        <f t="shared" si="18"/>
        <v>0</v>
      </c>
      <c r="X90" s="214">
        <f t="shared" si="19"/>
        <v>0</v>
      </c>
      <c r="Y90" s="214">
        <f t="shared" si="27"/>
        <v>0</v>
      </c>
      <c r="Z90" s="214">
        <f t="shared" si="28"/>
        <v>0</v>
      </c>
    </row>
    <row r="91" spans="1:26" ht="10" hidden="1" customHeight="1" x14ac:dyDescent="0.2">
      <c r="A91" s="497"/>
      <c r="B91" s="99"/>
      <c r="C91" s="99"/>
      <c r="D91" s="99"/>
      <c r="E91" s="99"/>
      <c r="F91" s="99"/>
      <c r="G91" s="99"/>
      <c r="H91" s="236">
        <f t="shared" si="20"/>
        <v>0</v>
      </c>
      <c r="I91" s="237">
        <f>IF(E91&lt;2006,'Tabla art73'!C$126,VLOOKUP(E91,'Tabla art73'!$B$6:$C$143,2,0))</f>
        <v>2.16</v>
      </c>
      <c r="J91" s="237">
        <f t="shared" si="17"/>
        <v>0</v>
      </c>
      <c r="K91" s="236">
        <f t="shared" si="21"/>
        <v>0</v>
      </c>
      <c r="L91" s="236">
        <f t="shared" si="29"/>
        <v>0</v>
      </c>
      <c r="M91" s="240" t="s">
        <v>110</v>
      </c>
      <c r="N91" s="236">
        <f t="shared" si="22"/>
        <v>0</v>
      </c>
      <c r="O91" s="236">
        <f t="shared" si="23"/>
        <v>0</v>
      </c>
      <c r="P91" s="236">
        <f t="shared" si="24"/>
        <v>0</v>
      </c>
      <c r="Q91" s="236">
        <f t="shared" si="25"/>
        <v>0</v>
      </c>
      <c r="R91" s="236">
        <f t="shared" si="26"/>
        <v>0</v>
      </c>
      <c r="V91" s="45"/>
      <c r="W91" s="214">
        <f t="shared" si="18"/>
        <v>0</v>
      </c>
      <c r="X91" s="214">
        <f t="shared" si="19"/>
        <v>0</v>
      </c>
      <c r="Y91" s="214">
        <f t="shared" si="27"/>
        <v>0</v>
      </c>
      <c r="Z91" s="214">
        <f t="shared" si="28"/>
        <v>0</v>
      </c>
    </row>
    <row r="92" spans="1:26" ht="10" hidden="1" customHeight="1" x14ac:dyDescent="0.2">
      <c r="A92" s="497"/>
      <c r="B92" s="99"/>
      <c r="C92" s="99"/>
      <c r="D92" s="99"/>
      <c r="E92" s="99"/>
      <c r="F92" s="99"/>
      <c r="G92" s="99"/>
      <c r="H92" s="236">
        <f t="shared" si="20"/>
        <v>0</v>
      </c>
      <c r="I92" s="237">
        <f>IF(E92&lt;2006,'Tabla art73'!C$126,VLOOKUP(E92,'Tabla art73'!$B$6:$C$143,2,0))</f>
        <v>2.16</v>
      </c>
      <c r="J92" s="237">
        <f t="shared" si="17"/>
        <v>0</v>
      </c>
      <c r="K92" s="236">
        <f t="shared" si="21"/>
        <v>0</v>
      </c>
      <c r="L92" s="236">
        <f t="shared" si="29"/>
        <v>0</v>
      </c>
      <c r="M92" s="240" t="s">
        <v>110</v>
      </c>
      <c r="N92" s="236">
        <f t="shared" si="22"/>
        <v>0</v>
      </c>
      <c r="O92" s="236">
        <f t="shared" si="23"/>
        <v>0</v>
      </c>
      <c r="P92" s="236">
        <f t="shared" si="24"/>
        <v>0</v>
      </c>
      <c r="Q92" s="236">
        <f t="shared" si="25"/>
        <v>0</v>
      </c>
      <c r="R92" s="236">
        <f t="shared" si="26"/>
        <v>0</v>
      </c>
      <c r="V92" s="45"/>
      <c r="W92" s="214">
        <f t="shared" si="18"/>
        <v>0</v>
      </c>
      <c r="X92" s="214">
        <f t="shared" si="19"/>
        <v>0</v>
      </c>
      <c r="Y92" s="214">
        <f t="shared" si="27"/>
        <v>0</v>
      </c>
      <c r="Z92" s="214">
        <f t="shared" si="28"/>
        <v>0</v>
      </c>
    </row>
    <row r="93" spans="1:26" ht="10" hidden="1" customHeight="1" x14ac:dyDescent="0.2">
      <c r="A93" s="497"/>
      <c r="B93" s="99"/>
      <c r="C93" s="99"/>
      <c r="D93" s="99"/>
      <c r="E93" s="99"/>
      <c r="F93" s="99"/>
      <c r="G93" s="99"/>
      <c r="H93" s="236">
        <f t="shared" si="20"/>
        <v>0</v>
      </c>
      <c r="I93" s="237">
        <f>IF(E93&lt;2006,'Tabla art73'!C$126,VLOOKUP(E93,'Tabla art73'!$B$6:$C$143,2,0))</f>
        <v>2.16</v>
      </c>
      <c r="J93" s="237">
        <f t="shared" si="17"/>
        <v>0</v>
      </c>
      <c r="K93" s="236">
        <f t="shared" si="21"/>
        <v>0</v>
      </c>
      <c r="L93" s="236">
        <f t="shared" si="29"/>
        <v>0</v>
      </c>
      <c r="M93" s="240" t="s">
        <v>110</v>
      </c>
      <c r="N93" s="236">
        <f t="shared" si="22"/>
        <v>0</v>
      </c>
      <c r="O93" s="236">
        <f t="shared" si="23"/>
        <v>0</v>
      </c>
      <c r="P93" s="236">
        <f t="shared" si="24"/>
        <v>0</v>
      </c>
      <c r="Q93" s="236">
        <f t="shared" si="25"/>
        <v>0</v>
      </c>
      <c r="R93" s="236">
        <f t="shared" si="26"/>
        <v>0</v>
      </c>
      <c r="V93" s="45"/>
      <c r="W93" s="214">
        <f t="shared" si="18"/>
        <v>0</v>
      </c>
      <c r="X93" s="214">
        <f t="shared" si="19"/>
        <v>0</v>
      </c>
      <c r="Y93" s="214">
        <f t="shared" si="27"/>
        <v>0</v>
      </c>
      <c r="Z93" s="214">
        <f t="shared" si="28"/>
        <v>0</v>
      </c>
    </row>
    <row r="94" spans="1:26" ht="10" hidden="1" customHeight="1" x14ac:dyDescent="0.2">
      <c r="A94" s="497"/>
      <c r="B94" s="99"/>
      <c r="C94" s="99"/>
      <c r="D94" s="99"/>
      <c r="E94" s="99"/>
      <c r="F94" s="99"/>
      <c r="G94" s="99"/>
      <c r="H94" s="236">
        <f t="shared" si="20"/>
        <v>0</v>
      </c>
      <c r="I94" s="237">
        <f>IF(E94&lt;2006,'Tabla art73'!C$126,VLOOKUP(E94,'Tabla art73'!$B$6:$C$143,2,0))</f>
        <v>2.16</v>
      </c>
      <c r="J94" s="237">
        <f t="shared" si="17"/>
        <v>0</v>
      </c>
      <c r="K94" s="236">
        <f t="shared" si="21"/>
        <v>0</v>
      </c>
      <c r="L94" s="236">
        <f t="shared" si="29"/>
        <v>0</v>
      </c>
      <c r="M94" s="240" t="s">
        <v>110</v>
      </c>
      <c r="N94" s="236">
        <f t="shared" si="22"/>
        <v>0</v>
      </c>
      <c r="O94" s="236">
        <f t="shared" si="23"/>
        <v>0</v>
      </c>
      <c r="P94" s="236">
        <f t="shared" si="24"/>
        <v>0</v>
      </c>
      <c r="Q94" s="236">
        <f t="shared" si="25"/>
        <v>0</v>
      </c>
      <c r="R94" s="236">
        <f t="shared" si="26"/>
        <v>0</v>
      </c>
      <c r="V94" s="45"/>
      <c r="W94" s="214">
        <f t="shared" si="18"/>
        <v>0</v>
      </c>
      <c r="X94" s="214">
        <f t="shared" si="19"/>
        <v>0</v>
      </c>
      <c r="Y94" s="214">
        <f t="shared" si="27"/>
        <v>0</v>
      </c>
      <c r="Z94" s="214">
        <f t="shared" si="28"/>
        <v>0</v>
      </c>
    </row>
    <row r="95" spans="1:26" ht="10" hidden="1" customHeight="1" x14ac:dyDescent="0.2">
      <c r="A95" s="497"/>
      <c r="B95" s="99"/>
      <c r="C95" s="99"/>
      <c r="D95" s="99"/>
      <c r="E95" s="99"/>
      <c r="F95" s="99"/>
      <c r="G95" s="99"/>
      <c r="H95" s="236">
        <f t="shared" si="20"/>
        <v>0</v>
      </c>
      <c r="I95" s="237">
        <f>IF(E95&lt;2006,'Tabla art73'!C$126,VLOOKUP(E95,'Tabla art73'!$B$6:$C$143,2,0))</f>
        <v>2.16</v>
      </c>
      <c r="J95" s="237">
        <f t="shared" si="17"/>
        <v>0</v>
      </c>
      <c r="K95" s="236">
        <f t="shared" si="21"/>
        <v>0</v>
      </c>
      <c r="L95" s="236">
        <f t="shared" si="29"/>
        <v>0</v>
      </c>
      <c r="M95" s="240" t="s">
        <v>110</v>
      </c>
      <c r="N95" s="236">
        <f t="shared" si="22"/>
        <v>0</v>
      </c>
      <c r="O95" s="236">
        <f t="shared" si="23"/>
        <v>0</v>
      </c>
      <c r="P95" s="236">
        <f t="shared" si="24"/>
        <v>0</v>
      </c>
      <c r="Q95" s="236">
        <f t="shared" si="25"/>
        <v>0</v>
      </c>
      <c r="R95" s="236">
        <f t="shared" si="26"/>
        <v>0</v>
      </c>
      <c r="V95" s="45"/>
      <c r="W95" s="214">
        <f t="shared" si="18"/>
        <v>0</v>
      </c>
      <c r="X95" s="214">
        <f t="shared" si="19"/>
        <v>0</v>
      </c>
      <c r="Y95" s="214">
        <f t="shared" si="27"/>
        <v>0</v>
      </c>
      <c r="Z95" s="214">
        <f t="shared" si="28"/>
        <v>0</v>
      </c>
    </row>
    <row r="96" spans="1:26" ht="10" hidden="1" customHeight="1" x14ac:dyDescent="0.2">
      <c r="A96" s="497"/>
      <c r="B96" s="99"/>
      <c r="C96" s="99"/>
      <c r="D96" s="99"/>
      <c r="E96" s="99"/>
      <c r="F96" s="99"/>
      <c r="G96" s="99"/>
      <c r="H96" s="236">
        <f t="shared" si="20"/>
        <v>0</v>
      </c>
      <c r="I96" s="237">
        <f>IF(E96&lt;2006,'Tabla art73'!C$126,VLOOKUP(E96,'Tabla art73'!$B$6:$C$143,2,0))</f>
        <v>2.16</v>
      </c>
      <c r="J96" s="237">
        <f t="shared" si="17"/>
        <v>0</v>
      </c>
      <c r="K96" s="236">
        <f t="shared" si="21"/>
        <v>0</v>
      </c>
      <c r="L96" s="236">
        <f t="shared" si="29"/>
        <v>0</v>
      </c>
      <c r="M96" s="240" t="s">
        <v>110</v>
      </c>
      <c r="N96" s="236">
        <f t="shared" si="22"/>
        <v>0</v>
      </c>
      <c r="O96" s="236">
        <f t="shared" si="23"/>
        <v>0</v>
      </c>
      <c r="P96" s="236">
        <f t="shared" si="24"/>
        <v>0</v>
      </c>
      <c r="Q96" s="236">
        <f t="shared" si="25"/>
        <v>0</v>
      </c>
      <c r="R96" s="236">
        <f t="shared" si="26"/>
        <v>0</v>
      </c>
      <c r="V96" s="45"/>
      <c r="W96" s="214">
        <f t="shared" si="18"/>
        <v>0</v>
      </c>
      <c r="X96" s="214">
        <f t="shared" si="19"/>
        <v>0</v>
      </c>
      <c r="Y96" s="214">
        <f t="shared" si="27"/>
        <v>0</v>
      </c>
      <c r="Z96" s="214">
        <f t="shared" si="28"/>
        <v>0</v>
      </c>
    </row>
    <row r="97" spans="1:26" ht="10" hidden="1" customHeight="1" x14ac:dyDescent="0.2">
      <c r="A97" s="497"/>
      <c r="B97" s="99"/>
      <c r="C97" s="99"/>
      <c r="D97" s="99"/>
      <c r="E97" s="99"/>
      <c r="F97" s="99"/>
      <c r="G97" s="99"/>
      <c r="H97" s="236">
        <f t="shared" si="20"/>
        <v>0</v>
      </c>
      <c r="I97" s="237">
        <f>IF(E97&lt;2006,'Tabla art73'!C$126,VLOOKUP(E97,'Tabla art73'!$B$6:$C$143,2,0))</f>
        <v>2.16</v>
      </c>
      <c r="J97" s="237">
        <f t="shared" si="17"/>
        <v>0</v>
      </c>
      <c r="K97" s="236">
        <f t="shared" si="21"/>
        <v>0</v>
      </c>
      <c r="L97" s="236">
        <f t="shared" si="29"/>
        <v>0</v>
      </c>
      <c r="M97" s="240" t="s">
        <v>110</v>
      </c>
      <c r="N97" s="236">
        <f t="shared" si="22"/>
        <v>0</v>
      </c>
      <c r="O97" s="236">
        <f t="shared" si="23"/>
        <v>0</v>
      </c>
      <c r="P97" s="236">
        <f t="shared" si="24"/>
        <v>0</v>
      </c>
      <c r="Q97" s="236">
        <f t="shared" si="25"/>
        <v>0</v>
      </c>
      <c r="R97" s="236">
        <f t="shared" si="26"/>
        <v>0</v>
      </c>
      <c r="V97" s="45"/>
      <c r="W97" s="214">
        <f t="shared" si="18"/>
        <v>0</v>
      </c>
      <c r="X97" s="214">
        <f t="shared" si="19"/>
        <v>0</v>
      </c>
      <c r="Y97" s="214">
        <f t="shared" si="27"/>
        <v>0</v>
      </c>
      <c r="Z97" s="214">
        <f t="shared" si="28"/>
        <v>0</v>
      </c>
    </row>
    <row r="98" spans="1:26" ht="10" hidden="1" customHeight="1" x14ac:dyDescent="0.2">
      <c r="A98" s="497"/>
      <c r="B98" s="99"/>
      <c r="C98" s="99"/>
      <c r="D98" s="99"/>
      <c r="E98" s="99"/>
      <c r="F98" s="99"/>
      <c r="G98" s="99"/>
      <c r="H98" s="236">
        <f t="shared" si="20"/>
        <v>0</v>
      </c>
      <c r="I98" s="237">
        <f>IF(E98&lt;2006,'Tabla art73'!C$126,VLOOKUP(E98,'Tabla art73'!$B$6:$C$143,2,0))</f>
        <v>2.16</v>
      </c>
      <c r="J98" s="237">
        <f t="shared" si="17"/>
        <v>0</v>
      </c>
      <c r="K98" s="236">
        <f t="shared" si="21"/>
        <v>0</v>
      </c>
      <c r="L98" s="236">
        <f t="shared" si="29"/>
        <v>0</v>
      </c>
      <c r="M98" s="240" t="s">
        <v>110</v>
      </c>
      <c r="N98" s="236">
        <f t="shared" si="22"/>
        <v>0</v>
      </c>
      <c r="O98" s="236">
        <f t="shared" si="23"/>
        <v>0</v>
      </c>
      <c r="P98" s="236">
        <f t="shared" si="24"/>
        <v>0</v>
      </c>
      <c r="Q98" s="236">
        <f t="shared" si="25"/>
        <v>0</v>
      </c>
      <c r="R98" s="236">
        <f t="shared" si="26"/>
        <v>0</v>
      </c>
      <c r="V98" s="45"/>
      <c r="W98" s="214">
        <f t="shared" si="18"/>
        <v>0</v>
      </c>
      <c r="X98" s="214">
        <f t="shared" si="19"/>
        <v>0</v>
      </c>
      <c r="Y98" s="214">
        <f t="shared" si="27"/>
        <v>0</v>
      </c>
      <c r="Z98" s="214">
        <f t="shared" si="28"/>
        <v>0</v>
      </c>
    </row>
    <row r="99" spans="1:26" ht="10" hidden="1" customHeight="1" x14ac:dyDescent="0.2">
      <c r="A99" s="497"/>
      <c r="B99" s="99"/>
      <c r="C99" s="99"/>
      <c r="D99" s="99"/>
      <c r="E99" s="99"/>
      <c r="F99" s="99"/>
      <c r="G99" s="99"/>
      <c r="H99" s="236">
        <f t="shared" si="20"/>
        <v>0</v>
      </c>
      <c r="I99" s="237">
        <f>IF(E99&lt;2006,'Tabla art73'!C$126,VLOOKUP(E99,'Tabla art73'!$B$6:$C$143,2,0))</f>
        <v>2.16</v>
      </c>
      <c r="J99" s="237">
        <f t="shared" si="17"/>
        <v>0</v>
      </c>
      <c r="K99" s="236">
        <f t="shared" si="21"/>
        <v>0</v>
      </c>
      <c r="L99" s="236">
        <f t="shared" si="29"/>
        <v>0</v>
      </c>
      <c r="M99" s="240" t="s">
        <v>110</v>
      </c>
      <c r="N99" s="236">
        <f t="shared" si="22"/>
        <v>0</v>
      </c>
      <c r="O99" s="236">
        <f t="shared" si="23"/>
        <v>0</v>
      </c>
      <c r="P99" s="236">
        <f t="shared" si="24"/>
        <v>0</v>
      </c>
      <c r="Q99" s="236">
        <f t="shared" si="25"/>
        <v>0</v>
      </c>
      <c r="R99" s="236">
        <f t="shared" si="26"/>
        <v>0</v>
      </c>
      <c r="V99" s="45"/>
      <c r="W99" s="214">
        <f t="shared" si="18"/>
        <v>0</v>
      </c>
      <c r="X99" s="214">
        <f t="shared" si="19"/>
        <v>0</v>
      </c>
      <c r="Y99" s="214">
        <f t="shared" si="27"/>
        <v>0</v>
      </c>
      <c r="Z99" s="214">
        <f t="shared" si="28"/>
        <v>0</v>
      </c>
    </row>
    <row r="100" spans="1:26" ht="10" hidden="1" customHeight="1" x14ac:dyDescent="0.2">
      <c r="A100" s="497"/>
      <c r="B100" s="99"/>
      <c r="C100" s="99"/>
      <c r="D100" s="99"/>
      <c r="E100" s="99"/>
      <c r="F100" s="99"/>
      <c r="G100" s="99"/>
      <c r="H100" s="236">
        <f t="shared" si="20"/>
        <v>0</v>
      </c>
      <c r="I100" s="237">
        <f>IF(E100&lt;2006,'Tabla art73'!C$126,VLOOKUP(E100,'Tabla art73'!$B$6:$C$143,2,0))</f>
        <v>2.16</v>
      </c>
      <c r="J100" s="237">
        <f t="shared" si="17"/>
        <v>0</v>
      </c>
      <c r="K100" s="236">
        <f t="shared" si="21"/>
        <v>0</v>
      </c>
      <c r="L100" s="236">
        <f t="shared" si="29"/>
        <v>0</v>
      </c>
      <c r="M100" s="240" t="s">
        <v>110</v>
      </c>
      <c r="N100" s="236">
        <f t="shared" si="22"/>
        <v>0</v>
      </c>
      <c r="O100" s="236">
        <f t="shared" si="23"/>
        <v>0</v>
      </c>
      <c r="P100" s="236">
        <f t="shared" si="24"/>
        <v>0</v>
      </c>
      <c r="Q100" s="236">
        <f t="shared" si="25"/>
        <v>0</v>
      </c>
      <c r="R100" s="236">
        <f t="shared" si="26"/>
        <v>0</v>
      </c>
      <c r="V100" s="45"/>
      <c r="W100" s="214">
        <f t="shared" si="18"/>
        <v>0</v>
      </c>
      <c r="X100" s="214">
        <f t="shared" si="19"/>
        <v>0</v>
      </c>
      <c r="Y100" s="214">
        <f t="shared" si="27"/>
        <v>0</v>
      </c>
      <c r="Z100" s="214">
        <f t="shared" si="28"/>
        <v>0</v>
      </c>
    </row>
    <row r="101" spans="1:26" ht="10" hidden="1" customHeight="1" x14ac:dyDescent="0.2">
      <c r="A101" s="497"/>
      <c r="B101" s="99"/>
      <c r="C101" s="99"/>
      <c r="D101" s="99"/>
      <c r="E101" s="99"/>
      <c r="F101" s="99"/>
      <c r="G101" s="99"/>
      <c r="H101" s="236">
        <f t="shared" si="20"/>
        <v>0</v>
      </c>
      <c r="I101" s="237">
        <f>IF(E101&lt;2006,'Tabla art73'!C$126,VLOOKUP(E101,'Tabla art73'!$B$6:$C$143,2,0))</f>
        <v>2.16</v>
      </c>
      <c r="J101" s="237">
        <f t="shared" si="17"/>
        <v>0</v>
      </c>
      <c r="K101" s="236">
        <f t="shared" si="21"/>
        <v>0</v>
      </c>
      <c r="L101" s="236">
        <f t="shared" si="29"/>
        <v>0</v>
      </c>
      <c r="M101" s="240" t="s">
        <v>110</v>
      </c>
      <c r="N101" s="236">
        <f t="shared" si="22"/>
        <v>0</v>
      </c>
      <c r="O101" s="236">
        <f t="shared" si="23"/>
        <v>0</v>
      </c>
      <c r="P101" s="236">
        <f t="shared" si="24"/>
        <v>0</v>
      </c>
      <c r="Q101" s="236">
        <f t="shared" si="25"/>
        <v>0</v>
      </c>
      <c r="R101" s="236">
        <f t="shared" si="26"/>
        <v>0</v>
      </c>
      <c r="V101" s="45"/>
      <c r="W101" s="214">
        <f t="shared" si="18"/>
        <v>0</v>
      </c>
      <c r="X101" s="214">
        <f t="shared" si="19"/>
        <v>0</v>
      </c>
      <c r="Y101" s="214">
        <f t="shared" si="27"/>
        <v>0</v>
      </c>
      <c r="Z101" s="214">
        <f t="shared" si="28"/>
        <v>0</v>
      </c>
    </row>
    <row r="102" spans="1:26" ht="10" hidden="1" customHeight="1" x14ac:dyDescent="0.2">
      <c r="A102" s="497"/>
      <c r="B102" s="99"/>
      <c r="C102" s="99"/>
      <c r="D102" s="99"/>
      <c r="E102" s="99"/>
      <c r="F102" s="99"/>
      <c r="G102" s="99"/>
      <c r="H102" s="236">
        <f t="shared" si="20"/>
        <v>0</v>
      </c>
      <c r="I102" s="237">
        <f>IF(E102&lt;2006,'Tabla art73'!C$126,VLOOKUP(E102,'Tabla art73'!$B$6:$C$143,2,0))</f>
        <v>2.16</v>
      </c>
      <c r="J102" s="237">
        <f t="shared" si="17"/>
        <v>0</v>
      </c>
      <c r="K102" s="236">
        <f t="shared" si="21"/>
        <v>0</v>
      </c>
      <c r="L102" s="236">
        <f t="shared" si="29"/>
        <v>0</v>
      </c>
      <c r="M102" s="240" t="s">
        <v>110</v>
      </c>
      <c r="N102" s="236">
        <f t="shared" si="22"/>
        <v>0</v>
      </c>
      <c r="O102" s="236">
        <f t="shared" si="23"/>
        <v>0</v>
      </c>
      <c r="P102" s="236">
        <f t="shared" si="24"/>
        <v>0</v>
      </c>
      <c r="Q102" s="236">
        <f t="shared" si="25"/>
        <v>0</v>
      </c>
      <c r="R102" s="236">
        <f t="shared" si="26"/>
        <v>0</v>
      </c>
      <c r="V102" s="45"/>
      <c r="W102" s="214">
        <f t="shared" si="18"/>
        <v>0</v>
      </c>
      <c r="X102" s="214">
        <f t="shared" si="19"/>
        <v>0</v>
      </c>
      <c r="Y102" s="214">
        <f t="shared" si="27"/>
        <v>0</v>
      </c>
      <c r="Z102" s="214">
        <f t="shared" si="28"/>
        <v>0</v>
      </c>
    </row>
    <row r="103" spans="1:26" ht="10" hidden="1" customHeight="1" x14ac:dyDescent="0.2">
      <c r="A103" s="497"/>
      <c r="B103" s="99"/>
      <c r="C103" s="99"/>
      <c r="D103" s="99"/>
      <c r="E103" s="99"/>
      <c r="F103" s="99"/>
      <c r="G103" s="99"/>
      <c r="H103" s="236">
        <f t="shared" si="20"/>
        <v>0</v>
      </c>
      <c r="I103" s="237">
        <f>IF(E103&lt;2006,'Tabla art73'!C$126,VLOOKUP(E103,'Tabla art73'!$B$6:$C$143,2,0))</f>
        <v>2.16</v>
      </c>
      <c r="J103" s="237">
        <f t="shared" si="17"/>
        <v>0</v>
      </c>
      <c r="K103" s="236">
        <f t="shared" si="21"/>
        <v>0</v>
      </c>
      <c r="L103" s="236">
        <f t="shared" si="29"/>
        <v>0</v>
      </c>
      <c r="M103" s="240" t="s">
        <v>110</v>
      </c>
      <c r="N103" s="236">
        <f t="shared" si="22"/>
        <v>0</v>
      </c>
      <c r="O103" s="236">
        <f t="shared" si="23"/>
        <v>0</v>
      </c>
      <c r="P103" s="236">
        <f t="shared" si="24"/>
        <v>0</v>
      </c>
      <c r="Q103" s="236">
        <f t="shared" si="25"/>
        <v>0</v>
      </c>
      <c r="R103" s="236">
        <f t="shared" si="26"/>
        <v>0</v>
      </c>
      <c r="V103" s="45"/>
      <c r="W103" s="214">
        <f t="shared" si="18"/>
        <v>0</v>
      </c>
      <c r="X103" s="214">
        <f t="shared" si="19"/>
        <v>0</v>
      </c>
      <c r="Y103" s="214">
        <f t="shared" si="27"/>
        <v>0</v>
      </c>
      <c r="Z103" s="214">
        <f t="shared" si="28"/>
        <v>0</v>
      </c>
    </row>
    <row r="104" spans="1:26" ht="10" hidden="1" customHeight="1" x14ac:dyDescent="0.2">
      <c r="A104" s="497"/>
      <c r="B104" s="99"/>
      <c r="C104" s="99"/>
      <c r="D104" s="99"/>
      <c r="E104" s="99"/>
      <c r="F104" s="99"/>
      <c r="G104" s="99"/>
      <c r="H104" s="236">
        <f t="shared" si="20"/>
        <v>0</v>
      </c>
      <c r="I104" s="237">
        <f>IF(E104&lt;2006,'Tabla art73'!C$126,VLOOKUP(E104,'Tabla art73'!$B$6:$C$143,2,0))</f>
        <v>2.16</v>
      </c>
      <c r="J104" s="237">
        <f t="shared" si="17"/>
        <v>0</v>
      </c>
      <c r="K104" s="236">
        <f t="shared" si="21"/>
        <v>0</v>
      </c>
      <c r="L104" s="236">
        <f t="shared" si="29"/>
        <v>0</v>
      </c>
      <c r="M104" s="240" t="s">
        <v>110</v>
      </c>
      <c r="N104" s="236">
        <f t="shared" si="22"/>
        <v>0</v>
      </c>
      <c r="O104" s="236">
        <f t="shared" si="23"/>
        <v>0</v>
      </c>
      <c r="P104" s="236">
        <f t="shared" si="24"/>
        <v>0</v>
      </c>
      <c r="Q104" s="236">
        <f t="shared" si="25"/>
        <v>0</v>
      </c>
      <c r="R104" s="236">
        <f t="shared" si="26"/>
        <v>0</v>
      </c>
      <c r="V104" s="45"/>
      <c r="W104" s="214">
        <f t="shared" si="18"/>
        <v>0</v>
      </c>
      <c r="X104" s="214">
        <f t="shared" si="19"/>
        <v>0</v>
      </c>
      <c r="Y104" s="214">
        <f t="shared" si="27"/>
        <v>0</v>
      </c>
      <c r="Z104" s="214">
        <f t="shared" si="28"/>
        <v>0</v>
      </c>
    </row>
    <row r="105" spans="1:26" ht="10" hidden="1" customHeight="1" x14ac:dyDescent="0.2">
      <c r="A105" s="497"/>
      <c r="B105" s="99"/>
      <c r="C105" s="99"/>
      <c r="D105" s="99"/>
      <c r="E105" s="99"/>
      <c r="F105" s="99"/>
      <c r="G105" s="99"/>
      <c r="H105" s="236">
        <f t="shared" si="20"/>
        <v>0</v>
      </c>
      <c r="I105" s="237">
        <f>IF(E105&lt;2006,'Tabla art73'!C$126,VLOOKUP(E105,'Tabla art73'!$B$6:$C$143,2,0))</f>
        <v>2.16</v>
      </c>
      <c r="J105" s="237">
        <f t="shared" si="17"/>
        <v>0</v>
      </c>
      <c r="K105" s="236">
        <f t="shared" si="21"/>
        <v>0</v>
      </c>
      <c r="L105" s="236">
        <f t="shared" si="29"/>
        <v>0</v>
      </c>
      <c r="M105" s="240" t="s">
        <v>110</v>
      </c>
      <c r="N105" s="236">
        <f t="shared" si="22"/>
        <v>0</v>
      </c>
      <c r="O105" s="236">
        <f t="shared" si="23"/>
        <v>0</v>
      </c>
      <c r="P105" s="236">
        <f t="shared" si="24"/>
        <v>0</v>
      </c>
      <c r="Q105" s="236">
        <f t="shared" si="25"/>
        <v>0</v>
      </c>
      <c r="R105" s="236">
        <f t="shared" si="26"/>
        <v>0</v>
      </c>
      <c r="V105" s="45"/>
      <c r="W105" s="214">
        <f t="shared" si="18"/>
        <v>0</v>
      </c>
      <c r="X105" s="214">
        <f t="shared" si="19"/>
        <v>0</v>
      </c>
      <c r="Y105" s="214">
        <f t="shared" si="27"/>
        <v>0</v>
      </c>
      <c r="Z105" s="214">
        <f t="shared" si="28"/>
        <v>0</v>
      </c>
    </row>
    <row r="106" spans="1:26" ht="10" hidden="1" customHeight="1" x14ac:dyDescent="0.2">
      <c r="A106" s="497"/>
      <c r="B106" s="99"/>
      <c r="C106" s="99"/>
      <c r="D106" s="99"/>
      <c r="E106" s="99"/>
      <c r="F106" s="99"/>
      <c r="G106" s="99"/>
      <c r="H106" s="236">
        <f t="shared" si="20"/>
        <v>0</v>
      </c>
      <c r="I106" s="237">
        <f>IF(E106&lt;2006,'Tabla art73'!C$126,VLOOKUP(E106,'Tabla art73'!$B$6:$C$143,2,0))</f>
        <v>2.16</v>
      </c>
      <c r="J106" s="237">
        <f t="shared" si="17"/>
        <v>0</v>
      </c>
      <c r="K106" s="236">
        <f t="shared" si="21"/>
        <v>0</v>
      </c>
      <c r="L106" s="236">
        <f t="shared" si="29"/>
        <v>0</v>
      </c>
      <c r="M106" s="240" t="s">
        <v>110</v>
      </c>
      <c r="N106" s="236">
        <f t="shared" si="22"/>
        <v>0</v>
      </c>
      <c r="O106" s="236">
        <f t="shared" si="23"/>
        <v>0</v>
      </c>
      <c r="P106" s="236">
        <f t="shared" si="24"/>
        <v>0</v>
      </c>
      <c r="Q106" s="236">
        <f t="shared" si="25"/>
        <v>0</v>
      </c>
      <c r="R106" s="236">
        <f t="shared" si="26"/>
        <v>0</v>
      </c>
      <c r="V106" s="45"/>
      <c r="W106" s="214">
        <f t="shared" si="18"/>
        <v>0</v>
      </c>
      <c r="X106" s="214">
        <f t="shared" si="19"/>
        <v>0</v>
      </c>
      <c r="Y106" s="214">
        <f t="shared" si="27"/>
        <v>0</v>
      </c>
      <c r="Z106" s="214">
        <f t="shared" si="28"/>
        <v>0</v>
      </c>
    </row>
    <row r="107" spans="1:26" ht="10" hidden="1" customHeight="1" x14ac:dyDescent="0.2">
      <c r="A107" s="497"/>
      <c r="B107" s="99"/>
      <c r="C107" s="99"/>
      <c r="D107" s="99"/>
      <c r="E107" s="99"/>
      <c r="F107" s="99"/>
      <c r="G107" s="99"/>
      <c r="H107" s="236">
        <f t="shared" si="20"/>
        <v>0</v>
      </c>
      <c r="I107" s="237">
        <f>IF(E107&lt;2006,'Tabla art73'!C$126,VLOOKUP(E107,'Tabla art73'!$B$6:$C$143,2,0))</f>
        <v>2.16</v>
      </c>
      <c r="J107" s="237">
        <f t="shared" si="17"/>
        <v>0</v>
      </c>
      <c r="K107" s="236">
        <f t="shared" si="21"/>
        <v>0</v>
      </c>
      <c r="L107" s="236">
        <f t="shared" si="29"/>
        <v>0</v>
      </c>
      <c r="M107" s="240" t="s">
        <v>110</v>
      </c>
      <c r="N107" s="236">
        <f t="shared" si="22"/>
        <v>0</v>
      </c>
      <c r="O107" s="236">
        <f t="shared" si="23"/>
        <v>0</v>
      </c>
      <c r="P107" s="236">
        <f t="shared" si="24"/>
        <v>0</v>
      </c>
      <c r="Q107" s="236">
        <f t="shared" si="25"/>
        <v>0</v>
      </c>
      <c r="R107" s="236">
        <f t="shared" si="26"/>
        <v>0</v>
      </c>
      <c r="V107" s="45"/>
      <c r="W107" s="214">
        <f t="shared" si="18"/>
        <v>0</v>
      </c>
      <c r="X107" s="214">
        <f t="shared" si="19"/>
        <v>0</v>
      </c>
      <c r="Y107" s="214">
        <f t="shared" si="27"/>
        <v>0</v>
      </c>
      <c r="Z107" s="214">
        <f t="shared" si="28"/>
        <v>0</v>
      </c>
    </row>
    <row r="108" spans="1:26" ht="10" hidden="1" customHeight="1" x14ac:dyDescent="0.2">
      <c r="A108" s="497"/>
      <c r="B108" s="99"/>
      <c r="C108" s="99"/>
      <c r="D108" s="99"/>
      <c r="E108" s="99"/>
      <c r="F108" s="99"/>
      <c r="G108" s="99"/>
      <c r="H108" s="236">
        <f t="shared" si="20"/>
        <v>0</v>
      </c>
      <c r="I108" s="237">
        <f>IF(E108&lt;2006,'Tabla art73'!C$126,VLOOKUP(E108,'Tabla art73'!$B$6:$C$143,2,0))</f>
        <v>2.16</v>
      </c>
      <c r="J108" s="237">
        <f t="shared" ref="J108:J110" si="30">IF(E108&lt;1000,0,I108)</f>
        <v>0</v>
      </c>
      <c r="K108" s="236">
        <f t="shared" si="21"/>
        <v>0</v>
      </c>
      <c r="L108" s="236">
        <f t="shared" si="29"/>
        <v>0</v>
      </c>
      <c r="M108" s="240" t="s">
        <v>110</v>
      </c>
      <c r="N108" s="236">
        <f t="shared" si="22"/>
        <v>0</v>
      </c>
      <c r="O108" s="236">
        <f t="shared" si="23"/>
        <v>0</v>
      </c>
      <c r="P108" s="236">
        <f t="shared" si="24"/>
        <v>0</v>
      </c>
      <c r="Q108" s="236">
        <f t="shared" si="25"/>
        <v>0</v>
      </c>
      <c r="R108" s="236">
        <f t="shared" si="26"/>
        <v>0</v>
      </c>
      <c r="V108" s="45"/>
      <c r="W108" s="214">
        <f t="shared" si="18"/>
        <v>0</v>
      </c>
      <c r="X108" s="214">
        <f t="shared" si="19"/>
        <v>0</v>
      </c>
      <c r="Y108" s="214">
        <f t="shared" si="27"/>
        <v>0</v>
      </c>
      <c r="Z108" s="214">
        <f t="shared" si="28"/>
        <v>0</v>
      </c>
    </row>
    <row r="109" spans="1:26" ht="10" hidden="1" customHeight="1" x14ac:dyDescent="0.2">
      <c r="A109" s="497"/>
      <c r="B109" s="99"/>
      <c r="C109" s="99"/>
      <c r="D109" s="99"/>
      <c r="E109" s="99"/>
      <c r="F109" s="99"/>
      <c r="G109" s="99"/>
      <c r="H109" s="236">
        <f t="shared" si="20"/>
        <v>0</v>
      </c>
      <c r="I109" s="237">
        <f>IF(E109&lt;2006,'Tabla art73'!C$126,VLOOKUP(E109,'Tabla art73'!$B$6:$C$143,2,0))</f>
        <v>2.16</v>
      </c>
      <c r="J109" s="237">
        <f t="shared" si="30"/>
        <v>0</v>
      </c>
      <c r="K109" s="236">
        <f t="shared" si="21"/>
        <v>0</v>
      </c>
      <c r="L109" s="236">
        <f t="shared" si="29"/>
        <v>0</v>
      </c>
      <c r="M109" s="240" t="s">
        <v>110</v>
      </c>
      <c r="N109" s="236">
        <f t="shared" si="22"/>
        <v>0</v>
      </c>
      <c r="O109" s="236">
        <f t="shared" si="23"/>
        <v>0</v>
      </c>
      <c r="P109" s="236">
        <f t="shared" si="24"/>
        <v>0</v>
      </c>
      <c r="Q109" s="236">
        <f t="shared" si="25"/>
        <v>0</v>
      </c>
      <c r="R109" s="236">
        <f t="shared" si="26"/>
        <v>0</v>
      </c>
      <c r="V109" s="45"/>
      <c r="W109" s="214">
        <f t="shared" si="18"/>
        <v>0</v>
      </c>
      <c r="X109" s="214">
        <f t="shared" si="19"/>
        <v>0</v>
      </c>
      <c r="Y109" s="214">
        <f t="shared" si="27"/>
        <v>0</v>
      </c>
      <c r="Z109" s="214">
        <f t="shared" si="28"/>
        <v>0</v>
      </c>
    </row>
    <row r="110" spans="1:26" ht="10" customHeight="1" x14ac:dyDescent="0.2">
      <c r="A110" s="497"/>
      <c r="B110" s="99"/>
      <c r="C110" s="99"/>
      <c r="D110" s="99"/>
      <c r="E110" s="99"/>
      <c r="F110" s="99"/>
      <c r="G110" s="99"/>
      <c r="H110" s="236">
        <f t="shared" si="20"/>
        <v>0</v>
      </c>
      <c r="I110" s="237">
        <f>IF(E110&lt;2006,'Tabla art73'!C$126,VLOOKUP(E110,'Tabla art73'!$B$6:$C$143,2,0))</f>
        <v>2.16</v>
      </c>
      <c r="J110" s="237">
        <f t="shared" si="30"/>
        <v>0</v>
      </c>
      <c r="K110" s="236">
        <f t="shared" si="21"/>
        <v>0</v>
      </c>
      <c r="L110" s="236">
        <f t="shared" si="29"/>
        <v>0</v>
      </c>
      <c r="M110" s="240" t="s">
        <v>110</v>
      </c>
      <c r="N110" s="236">
        <f t="shared" si="22"/>
        <v>0</v>
      </c>
      <c r="O110" s="236">
        <f t="shared" si="23"/>
        <v>0</v>
      </c>
      <c r="P110" s="236">
        <f t="shared" si="24"/>
        <v>0</v>
      </c>
      <c r="Q110" s="236">
        <f t="shared" si="25"/>
        <v>0</v>
      </c>
      <c r="R110" s="236">
        <f t="shared" si="26"/>
        <v>0</v>
      </c>
      <c r="V110" s="45"/>
      <c r="W110" s="214">
        <f t="shared" si="18"/>
        <v>0</v>
      </c>
      <c r="X110" s="214">
        <f t="shared" si="19"/>
        <v>0</v>
      </c>
      <c r="Y110" s="214">
        <f t="shared" si="27"/>
        <v>0</v>
      </c>
      <c r="Z110" s="214">
        <f t="shared" si="28"/>
        <v>0</v>
      </c>
    </row>
    <row r="111" spans="1:26" ht="10" customHeight="1" x14ac:dyDescent="0.2">
      <c r="A111" s="497"/>
      <c r="B111" s="239"/>
      <c r="C111" s="192">
        <f>SUM(C12:C110)</f>
        <v>0</v>
      </c>
      <c r="D111" s="275" t="s">
        <v>170</v>
      </c>
      <c r="E111" s="239"/>
      <c r="F111" s="238">
        <f t="shared" ref="F111:L111" si="31">SUM(F12:F110)</f>
        <v>0</v>
      </c>
      <c r="G111" s="238">
        <f t="shared" si="31"/>
        <v>0</v>
      </c>
      <c r="H111" s="238">
        <f t="shared" si="31"/>
        <v>0</v>
      </c>
      <c r="I111" s="238"/>
      <c r="J111" s="238"/>
      <c r="K111" s="238">
        <f>SUM(K12:K110)</f>
        <v>0</v>
      </c>
      <c r="L111" s="238">
        <f t="shared" si="31"/>
        <v>0</v>
      </c>
      <c r="M111" s="239"/>
      <c r="N111" s="238">
        <f>SUM(N12:N110)</f>
        <v>0</v>
      </c>
      <c r="O111" s="238"/>
      <c r="P111" s="238"/>
      <c r="Q111" s="238">
        <f>SUM(Q12:Q110)</f>
        <v>0</v>
      </c>
      <c r="R111" s="238">
        <f>SUM(R12:R110)</f>
        <v>0</v>
      </c>
      <c r="V111" s="45"/>
      <c r="W111" s="45"/>
      <c r="X111" s="45"/>
      <c r="Y111" s="45"/>
      <c r="Z111" s="212">
        <f>SUM(Z12:Z110)</f>
        <v>0</v>
      </c>
    </row>
    <row r="115" spans="1:26" ht="15.5" x14ac:dyDescent="0.35">
      <c r="A115" s="496"/>
      <c r="B115" s="101" t="s">
        <v>167</v>
      </c>
      <c r="C115" s="101"/>
      <c r="D115" s="101"/>
      <c r="E115" s="102"/>
      <c r="F115" s="102"/>
      <c r="G115" s="102"/>
      <c r="H115" s="257"/>
    </row>
    <row r="116" spans="1:26" ht="10" customHeight="1" x14ac:dyDescent="0.2">
      <c r="A116" s="496"/>
    </row>
    <row r="117" spans="1:26" ht="60" x14ac:dyDescent="0.2">
      <c r="A117" s="496"/>
      <c r="B117" s="500" t="s">
        <v>96</v>
      </c>
      <c r="C117" s="500"/>
      <c r="D117" s="500"/>
      <c r="E117" s="195" t="s">
        <v>129</v>
      </c>
      <c r="F117" s="268" t="s">
        <v>98</v>
      </c>
      <c r="G117" s="268" t="s">
        <v>107</v>
      </c>
      <c r="H117" s="195" t="s">
        <v>132</v>
      </c>
      <c r="I117" s="266"/>
      <c r="J117" s="100"/>
      <c r="K117" s="266"/>
      <c r="N117" s="100"/>
      <c r="O117" s="100"/>
      <c r="P117" s="100"/>
      <c r="Q117" s="100"/>
      <c r="R117" s="5"/>
    </row>
    <row r="118" spans="1:26" x14ac:dyDescent="0.2">
      <c r="A118" s="496"/>
      <c r="B118" s="498"/>
      <c r="C118" s="498"/>
      <c r="D118" s="498"/>
      <c r="E118" s="99"/>
      <c r="F118" s="99"/>
      <c r="G118" s="99"/>
      <c r="H118" s="239">
        <f t="shared" ref="H118:H149" si="32">+F118*G118</f>
        <v>0</v>
      </c>
      <c r="I118" s="5"/>
      <c r="J118" s="5"/>
      <c r="K118" s="5"/>
      <c r="L118" s="5"/>
      <c r="M118" s="5"/>
      <c r="N118" s="5"/>
      <c r="O118" s="5"/>
      <c r="P118" s="5"/>
      <c r="Q118" s="5"/>
      <c r="R118" s="5"/>
      <c r="W118" s="214">
        <f t="shared" ref="W118:W149" si="33">IF(E118&gt;1,1,0)</f>
        <v>0</v>
      </c>
      <c r="X118" s="214">
        <f t="shared" ref="X118:X149" si="34">IF(H118&gt;1,1,0)</f>
        <v>0</v>
      </c>
      <c r="Y118" s="214">
        <f t="shared" ref="Y118" si="35">SUM(W118:X118)</f>
        <v>0</v>
      </c>
      <c r="Z118" s="214">
        <f t="shared" ref="Z118:Z181" si="36">IF(Y118=1,1,0)</f>
        <v>0</v>
      </c>
    </row>
    <row r="119" spans="1:26" x14ac:dyDescent="0.2">
      <c r="A119" s="496"/>
      <c r="B119" s="498"/>
      <c r="C119" s="498"/>
      <c r="D119" s="498"/>
      <c r="E119" s="99"/>
      <c r="F119" s="99"/>
      <c r="G119" s="99"/>
      <c r="H119" s="239">
        <f t="shared" si="32"/>
        <v>0</v>
      </c>
      <c r="I119" s="5"/>
      <c r="J119" s="5"/>
      <c r="K119" s="5"/>
      <c r="L119" s="5"/>
      <c r="M119" s="5"/>
      <c r="N119" s="5"/>
      <c r="O119" s="5"/>
      <c r="P119" s="5"/>
      <c r="Q119" s="5"/>
      <c r="R119" s="5"/>
      <c r="W119" s="214">
        <f t="shared" si="33"/>
        <v>0</v>
      </c>
      <c r="X119" s="214">
        <f t="shared" si="34"/>
        <v>0</v>
      </c>
      <c r="Y119" s="214">
        <f t="shared" ref="Y119:Y182" si="37">SUM(W119:X119)</f>
        <v>0</v>
      </c>
      <c r="Z119" s="214">
        <f t="shared" si="36"/>
        <v>0</v>
      </c>
    </row>
    <row r="120" spans="1:26" x14ac:dyDescent="0.2">
      <c r="A120" s="496"/>
      <c r="B120" s="498"/>
      <c r="C120" s="498"/>
      <c r="D120" s="498"/>
      <c r="E120" s="99"/>
      <c r="F120" s="99"/>
      <c r="G120" s="99"/>
      <c r="H120" s="239">
        <f t="shared" si="32"/>
        <v>0</v>
      </c>
      <c r="I120" s="5"/>
      <c r="J120" s="5"/>
      <c r="K120" s="5"/>
      <c r="L120" s="5"/>
      <c r="M120" s="5"/>
      <c r="N120" s="5"/>
      <c r="O120" s="5"/>
      <c r="P120" s="5"/>
      <c r="Q120" s="5"/>
      <c r="R120" s="5"/>
      <c r="W120" s="214">
        <f t="shared" si="33"/>
        <v>0</v>
      </c>
      <c r="X120" s="214">
        <f t="shared" si="34"/>
        <v>0</v>
      </c>
      <c r="Y120" s="214">
        <f t="shared" si="37"/>
        <v>0</v>
      </c>
      <c r="Z120" s="214">
        <f t="shared" si="36"/>
        <v>0</v>
      </c>
    </row>
    <row r="121" spans="1:26" x14ac:dyDescent="0.2">
      <c r="A121" s="496"/>
      <c r="B121" s="498"/>
      <c r="C121" s="498"/>
      <c r="D121" s="498"/>
      <c r="E121" s="99"/>
      <c r="F121" s="99"/>
      <c r="G121" s="99"/>
      <c r="H121" s="239">
        <f t="shared" si="32"/>
        <v>0</v>
      </c>
      <c r="I121" s="5"/>
      <c r="J121" s="5"/>
      <c r="K121" s="5"/>
      <c r="L121" s="5"/>
      <c r="M121" s="5"/>
      <c r="N121" s="5"/>
      <c r="O121" s="5"/>
      <c r="P121" s="5"/>
      <c r="Q121" s="5"/>
      <c r="R121" s="5"/>
      <c r="W121" s="214">
        <f t="shared" si="33"/>
        <v>0</v>
      </c>
      <c r="X121" s="214">
        <f t="shared" si="34"/>
        <v>0</v>
      </c>
      <c r="Y121" s="214">
        <f t="shared" si="37"/>
        <v>0</v>
      </c>
      <c r="Z121" s="214">
        <f t="shared" si="36"/>
        <v>0</v>
      </c>
    </row>
    <row r="122" spans="1:26" x14ac:dyDescent="0.2">
      <c r="A122" s="496"/>
      <c r="B122" s="498"/>
      <c r="C122" s="498"/>
      <c r="D122" s="498"/>
      <c r="E122" s="99"/>
      <c r="F122" s="99"/>
      <c r="G122" s="99"/>
      <c r="H122" s="239">
        <f t="shared" si="32"/>
        <v>0</v>
      </c>
      <c r="I122" s="5"/>
      <c r="J122" s="5"/>
      <c r="K122" s="5"/>
      <c r="L122" s="5"/>
      <c r="M122" s="5"/>
      <c r="N122" s="5"/>
      <c r="O122" s="5"/>
      <c r="P122" s="5"/>
      <c r="Q122" s="5"/>
      <c r="R122" s="5"/>
      <c r="W122" s="214">
        <f t="shared" si="33"/>
        <v>0</v>
      </c>
      <c r="X122" s="214">
        <f t="shared" si="34"/>
        <v>0</v>
      </c>
      <c r="Y122" s="214">
        <f t="shared" si="37"/>
        <v>0</v>
      </c>
      <c r="Z122" s="214">
        <f t="shared" si="36"/>
        <v>0</v>
      </c>
    </row>
    <row r="123" spans="1:26" x14ac:dyDescent="0.2">
      <c r="A123" s="496"/>
      <c r="B123" s="498"/>
      <c r="C123" s="498"/>
      <c r="D123" s="498"/>
      <c r="E123" s="99"/>
      <c r="F123" s="99"/>
      <c r="G123" s="99"/>
      <c r="H123" s="239">
        <f t="shared" si="32"/>
        <v>0</v>
      </c>
      <c r="I123" s="5"/>
      <c r="J123" s="5"/>
      <c r="K123" s="5"/>
      <c r="L123" s="5"/>
      <c r="M123" s="5"/>
      <c r="N123" s="5"/>
      <c r="O123" s="5"/>
      <c r="P123" s="5"/>
      <c r="Q123" s="5"/>
      <c r="R123" s="5"/>
      <c r="W123" s="214">
        <f t="shared" si="33"/>
        <v>0</v>
      </c>
      <c r="X123" s="214">
        <f t="shared" si="34"/>
        <v>0</v>
      </c>
      <c r="Y123" s="214">
        <f t="shared" si="37"/>
        <v>0</v>
      </c>
      <c r="Z123" s="214">
        <f t="shared" si="36"/>
        <v>0</v>
      </c>
    </row>
    <row r="124" spans="1:26" x14ac:dyDescent="0.2">
      <c r="A124" s="496"/>
      <c r="B124" s="498"/>
      <c r="C124" s="498"/>
      <c r="D124" s="498"/>
      <c r="E124" s="99"/>
      <c r="F124" s="99"/>
      <c r="G124" s="99"/>
      <c r="H124" s="239">
        <f t="shared" si="32"/>
        <v>0</v>
      </c>
      <c r="I124" s="5"/>
      <c r="J124" s="5"/>
      <c r="K124" s="5"/>
      <c r="L124" s="5"/>
      <c r="M124" s="5"/>
      <c r="N124" s="5"/>
      <c r="O124" s="5"/>
      <c r="P124" s="5"/>
      <c r="Q124" s="5"/>
      <c r="R124" s="5"/>
      <c r="W124" s="214">
        <f t="shared" si="33"/>
        <v>0</v>
      </c>
      <c r="X124" s="214">
        <f t="shared" si="34"/>
        <v>0</v>
      </c>
      <c r="Y124" s="214">
        <f t="shared" si="37"/>
        <v>0</v>
      </c>
      <c r="Z124" s="214">
        <f t="shared" si="36"/>
        <v>0</v>
      </c>
    </row>
    <row r="125" spans="1:26" x14ac:dyDescent="0.2">
      <c r="A125" s="496"/>
      <c r="B125" s="498"/>
      <c r="C125" s="498"/>
      <c r="D125" s="498"/>
      <c r="E125" s="99"/>
      <c r="F125" s="99"/>
      <c r="G125" s="99"/>
      <c r="H125" s="239">
        <f t="shared" si="32"/>
        <v>0</v>
      </c>
      <c r="I125" s="5"/>
      <c r="J125" s="5"/>
      <c r="K125" s="5"/>
      <c r="L125" s="5"/>
      <c r="M125" s="5"/>
      <c r="N125" s="5"/>
      <c r="O125" s="5"/>
      <c r="P125" s="5"/>
      <c r="Q125" s="5"/>
      <c r="R125" s="5"/>
      <c r="W125" s="214">
        <f t="shared" si="33"/>
        <v>0</v>
      </c>
      <c r="X125" s="214">
        <f t="shared" si="34"/>
        <v>0</v>
      </c>
      <c r="Y125" s="214">
        <f t="shared" si="37"/>
        <v>0</v>
      </c>
      <c r="Z125" s="214">
        <f t="shared" si="36"/>
        <v>0</v>
      </c>
    </row>
    <row r="126" spans="1:26" x14ac:dyDescent="0.2">
      <c r="A126" s="496"/>
      <c r="B126" s="498"/>
      <c r="C126" s="498"/>
      <c r="D126" s="498"/>
      <c r="E126" s="99"/>
      <c r="F126" s="99"/>
      <c r="G126" s="99"/>
      <c r="H126" s="239">
        <f t="shared" si="32"/>
        <v>0</v>
      </c>
      <c r="I126" s="5"/>
      <c r="J126" s="5"/>
      <c r="K126" s="5"/>
      <c r="L126" s="5"/>
      <c r="M126" s="5"/>
      <c r="N126" s="5"/>
      <c r="O126" s="5"/>
      <c r="P126" s="5"/>
      <c r="Q126" s="5"/>
      <c r="R126" s="5"/>
      <c r="W126" s="214">
        <f t="shared" si="33"/>
        <v>0</v>
      </c>
      <c r="X126" s="214">
        <f t="shared" si="34"/>
        <v>0</v>
      </c>
      <c r="Y126" s="214">
        <f t="shared" si="37"/>
        <v>0</v>
      </c>
      <c r="Z126" s="214">
        <f t="shared" si="36"/>
        <v>0</v>
      </c>
    </row>
    <row r="127" spans="1:26" x14ac:dyDescent="0.2">
      <c r="A127" s="496"/>
      <c r="B127" s="498"/>
      <c r="C127" s="498"/>
      <c r="D127" s="498"/>
      <c r="E127" s="99"/>
      <c r="F127" s="99"/>
      <c r="G127" s="99"/>
      <c r="H127" s="239">
        <f t="shared" si="32"/>
        <v>0</v>
      </c>
      <c r="I127" s="5"/>
      <c r="J127" s="5"/>
      <c r="K127" s="5"/>
      <c r="L127" s="5"/>
      <c r="M127" s="5"/>
      <c r="N127" s="5"/>
      <c r="O127" s="5"/>
      <c r="P127" s="5"/>
      <c r="Q127" s="5"/>
      <c r="R127" s="5"/>
      <c r="W127" s="214">
        <f t="shared" si="33"/>
        <v>0</v>
      </c>
      <c r="X127" s="214">
        <f t="shared" si="34"/>
        <v>0</v>
      </c>
      <c r="Y127" s="214">
        <f t="shared" si="37"/>
        <v>0</v>
      </c>
      <c r="Z127" s="214">
        <f t="shared" si="36"/>
        <v>0</v>
      </c>
    </row>
    <row r="128" spans="1:26" x14ac:dyDescent="0.2">
      <c r="A128" s="496"/>
      <c r="B128" s="498"/>
      <c r="C128" s="498"/>
      <c r="D128" s="498"/>
      <c r="E128" s="99"/>
      <c r="F128" s="99"/>
      <c r="G128" s="99"/>
      <c r="H128" s="239">
        <f t="shared" si="32"/>
        <v>0</v>
      </c>
      <c r="I128" s="5"/>
      <c r="J128" s="5"/>
      <c r="K128" s="5"/>
      <c r="L128" s="5"/>
      <c r="M128" s="5"/>
      <c r="N128" s="5"/>
      <c r="O128" s="5"/>
      <c r="P128" s="5"/>
      <c r="Q128" s="5"/>
      <c r="R128" s="5"/>
      <c r="W128" s="214">
        <f t="shared" si="33"/>
        <v>0</v>
      </c>
      <c r="X128" s="214">
        <f t="shared" si="34"/>
        <v>0</v>
      </c>
      <c r="Y128" s="214">
        <f t="shared" si="37"/>
        <v>0</v>
      </c>
      <c r="Z128" s="214">
        <f t="shared" si="36"/>
        <v>0</v>
      </c>
    </row>
    <row r="129" spans="1:26" x14ac:dyDescent="0.2">
      <c r="A129" s="496"/>
      <c r="B129" s="498"/>
      <c r="C129" s="498"/>
      <c r="D129" s="498"/>
      <c r="E129" s="99"/>
      <c r="F129" s="99"/>
      <c r="G129" s="99"/>
      <c r="H129" s="239">
        <f t="shared" si="32"/>
        <v>0</v>
      </c>
      <c r="I129" s="5"/>
      <c r="J129" s="5"/>
      <c r="K129" s="5"/>
      <c r="L129" s="5"/>
      <c r="M129" s="5"/>
      <c r="N129" s="5"/>
      <c r="O129" s="5"/>
      <c r="P129" s="5"/>
      <c r="Q129" s="5"/>
      <c r="R129" s="5"/>
      <c r="W129" s="214">
        <f t="shared" si="33"/>
        <v>0</v>
      </c>
      <c r="X129" s="214">
        <f t="shared" si="34"/>
        <v>0</v>
      </c>
      <c r="Y129" s="214">
        <f t="shared" si="37"/>
        <v>0</v>
      </c>
      <c r="Z129" s="214">
        <f t="shared" si="36"/>
        <v>0</v>
      </c>
    </row>
    <row r="130" spans="1:26" hidden="1" x14ac:dyDescent="0.2">
      <c r="A130" s="496"/>
      <c r="B130" s="498"/>
      <c r="C130" s="498"/>
      <c r="D130" s="498"/>
      <c r="E130" s="99"/>
      <c r="F130" s="99"/>
      <c r="G130" s="99"/>
      <c r="H130" s="239">
        <f t="shared" si="32"/>
        <v>0</v>
      </c>
      <c r="I130" s="5"/>
      <c r="J130" s="5"/>
      <c r="K130" s="5"/>
      <c r="L130" s="5"/>
      <c r="M130" s="5"/>
      <c r="N130" s="5"/>
      <c r="O130" s="5"/>
      <c r="P130" s="5"/>
      <c r="Q130" s="5"/>
      <c r="R130" s="5"/>
      <c r="W130" s="214">
        <f t="shared" si="33"/>
        <v>0</v>
      </c>
      <c r="X130" s="214">
        <f t="shared" si="34"/>
        <v>0</v>
      </c>
      <c r="Y130" s="214">
        <f t="shared" si="37"/>
        <v>0</v>
      </c>
      <c r="Z130" s="214">
        <f t="shared" si="36"/>
        <v>0</v>
      </c>
    </row>
    <row r="131" spans="1:26" ht="10" hidden="1" customHeight="1" x14ac:dyDescent="0.2">
      <c r="A131" s="496"/>
      <c r="B131" s="498"/>
      <c r="C131" s="498"/>
      <c r="D131" s="498"/>
      <c r="E131" s="99"/>
      <c r="F131" s="99"/>
      <c r="G131" s="99"/>
      <c r="H131" s="239">
        <f t="shared" si="32"/>
        <v>0</v>
      </c>
      <c r="I131" s="5"/>
      <c r="J131" s="5"/>
      <c r="K131" s="5"/>
      <c r="L131" s="5"/>
      <c r="M131" s="5"/>
      <c r="N131" s="5"/>
      <c r="O131" s="5"/>
      <c r="P131" s="5"/>
      <c r="Q131" s="5"/>
      <c r="R131" s="5"/>
      <c r="W131" s="214">
        <f t="shared" si="33"/>
        <v>0</v>
      </c>
      <c r="X131" s="214">
        <f t="shared" si="34"/>
        <v>0</v>
      </c>
      <c r="Y131" s="214">
        <f t="shared" si="37"/>
        <v>0</v>
      </c>
      <c r="Z131" s="214">
        <f t="shared" si="36"/>
        <v>0</v>
      </c>
    </row>
    <row r="132" spans="1:26" ht="10" hidden="1" customHeight="1" x14ac:dyDescent="0.2">
      <c r="A132" s="496"/>
      <c r="B132" s="498"/>
      <c r="C132" s="498"/>
      <c r="D132" s="498"/>
      <c r="E132" s="99"/>
      <c r="F132" s="99"/>
      <c r="G132" s="99"/>
      <c r="H132" s="239">
        <f t="shared" si="32"/>
        <v>0</v>
      </c>
      <c r="I132" s="5"/>
      <c r="J132" s="5"/>
      <c r="K132" s="5"/>
      <c r="L132" s="5"/>
      <c r="M132" s="5"/>
      <c r="N132" s="5"/>
      <c r="O132" s="5"/>
      <c r="P132" s="5"/>
      <c r="Q132" s="5"/>
      <c r="R132" s="5"/>
      <c r="W132" s="214">
        <f t="shared" si="33"/>
        <v>0</v>
      </c>
      <c r="X132" s="214">
        <f t="shared" si="34"/>
        <v>0</v>
      </c>
      <c r="Y132" s="214">
        <f t="shared" si="37"/>
        <v>0</v>
      </c>
      <c r="Z132" s="214">
        <f t="shared" si="36"/>
        <v>0</v>
      </c>
    </row>
    <row r="133" spans="1:26" ht="10" hidden="1" customHeight="1" x14ac:dyDescent="0.2">
      <c r="A133" s="496"/>
      <c r="B133" s="498"/>
      <c r="C133" s="498"/>
      <c r="D133" s="498"/>
      <c r="E133" s="99"/>
      <c r="F133" s="99"/>
      <c r="G133" s="99"/>
      <c r="H133" s="239">
        <f t="shared" si="32"/>
        <v>0</v>
      </c>
      <c r="I133" s="5"/>
      <c r="J133" s="5"/>
      <c r="K133" s="5"/>
      <c r="L133" s="5"/>
      <c r="M133" s="5"/>
      <c r="N133" s="5"/>
      <c r="O133" s="5"/>
      <c r="P133" s="5"/>
      <c r="Q133" s="5"/>
      <c r="R133" s="5"/>
      <c r="W133" s="214">
        <f t="shared" si="33"/>
        <v>0</v>
      </c>
      <c r="X133" s="214">
        <f t="shared" si="34"/>
        <v>0</v>
      </c>
      <c r="Y133" s="214">
        <f t="shared" si="37"/>
        <v>0</v>
      </c>
      <c r="Z133" s="214">
        <f t="shared" si="36"/>
        <v>0</v>
      </c>
    </row>
    <row r="134" spans="1:26" ht="10" hidden="1" customHeight="1" x14ac:dyDescent="0.2">
      <c r="A134" s="496"/>
      <c r="B134" s="498"/>
      <c r="C134" s="498"/>
      <c r="D134" s="498"/>
      <c r="E134" s="99"/>
      <c r="F134" s="99"/>
      <c r="G134" s="99"/>
      <c r="H134" s="239">
        <f t="shared" si="32"/>
        <v>0</v>
      </c>
      <c r="I134" s="5"/>
      <c r="J134" s="5"/>
      <c r="K134" s="5"/>
      <c r="L134" s="5"/>
      <c r="M134" s="5"/>
      <c r="N134" s="5"/>
      <c r="O134" s="5"/>
      <c r="P134" s="5"/>
      <c r="Q134" s="5"/>
      <c r="R134" s="5"/>
      <c r="W134" s="214">
        <f t="shared" si="33"/>
        <v>0</v>
      </c>
      <c r="X134" s="214">
        <f t="shared" si="34"/>
        <v>0</v>
      </c>
      <c r="Y134" s="214">
        <f t="shared" si="37"/>
        <v>0</v>
      </c>
      <c r="Z134" s="214">
        <f t="shared" si="36"/>
        <v>0</v>
      </c>
    </row>
    <row r="135" spans="1:26" ht="10" hidden="1" customHeight="1" x14ac:dyDescent="0.2">
      <c r="A135" s="496"/>
      <c r="B135" s="498"/>
      <c r="C135" s="498"/>
      <c r="D135" s="498"/>
      <c r="E135" s="99"/>
      <c r="F135" s="99"/>
      <c r="G135" s="99"/>
      <c r="H135" s="239">
        <f t="shared" si="32"/>
        <v>0</v>
      </c>
      <c r="I135" s="5"/>
      <c r="J135" s="5"/>
      <c r="K135" s="5"/>
      <c r="L135" s="5"/>
      <c r="M135" s="5"/>
      <c r="N135" s="5"/>
      <c r="O135" s="5"/>
      <c r="P135" s="5"/>
      <c r="Q135" s="5"/>
      <c r="R135" s="5"/>
      <c r="W135" s="214">
        <f t="shared" si="33"/>
        <v>0</v>
      </c>
      <c r="X135" s="214">
        <f t="shared" si="34"/>
        <v>0</v>
      </c>
      <c r="Y135" s="214">
        <f t="shared" si="37"/>
        <v>0</v>
      </c>
      <c r="Z135" s="214">
        <f t="shared" si="36"/>
        <v>0</v>
      </c>
    </row>
    <row r="136" spans="1:26" ht="10" hidden="1" customHeight="1" x14ac:dyDescent="0.2">
      <c r="A136" s="496"/>
      <c r="B136" s="498"/>
      <c r="C136" s="498"/>
      <c r="D136" s="498"/>
      <c r="E136" s="99"/>
      <c r="F136" s="99"/>
      <c r="G136" s="99"/>
      <c r="H136" s="239">
        <f t="shared" si="32"/>
        <v>0</v>
      </c>
      <c r="I136" s="5"/>
      <c r="J136" s="5"/>
      <c r="K136" s="5"/>
      <c r="L136" s="5"/>
      <c r="M136" s="5"/>
      <c r="N136" s="5"/>
      <c r="O136" s="5"/>
      <c r="P136" s="5"/>
      <c r="Q136" s="5"/>
      <c r="R136" s="5"/>
      <c r="W136" s="214">
        <f t="shared" si="33"/>
        <v>0</v>
      </c>
      <c r="X136" s="214">
        <f t="shared" si="34"/>
        <v>0</v>
      </c>
      <c r="Y136" s="214">
        <f t="shared" si="37"/>
        <v>0</v>
      </c>
      <c r="Z136" s="214">
        <f t="shared" si="36"/>
        <v>0</v>
      </c>
    </row>
    <row r="137" spans="1:26" ht="10" hidden="1" customHeight="1" x14ac:dyDescent="0.2">
      <c r="A137" s="496"/>
      <c r="B137" s="498"/>
      <c r="C137" s="498"/>
      <c r="D137" s="498"/>
      <c r="E137" s="99"/>
      <c r="F137" s="99"/>
      <c r="G137" s="99"/>
      <c r="H137" s="239">
        <f t="shared" si="32"/>
        <v>0</v>
      </c>
      <c r="I137" s="5"/>
      <c r="J137" s="5"/>
      <c r="K137" s="5"/>
      <c r="L137" s="5"/>
      <c r="M137" s="5"/>
      <c r="N137" s="5"/>
      <c r="O137" s="5"/>
      <c r="P137" s="5"/>
      <c r="Q137" s="5"/>
      <c r="R137" s="5"/>
      <c r="W137" s="214">
        <f t="shared" si="33"/>
        <v>0</v>
      </c>
      <c r="X137" s="214">
        <f t="shared" si="34"/>
        <v>0</v>
      </c>
      <c r="Y137" s="214">
        <f t="shared" si="37"/>
        <v>0</v>
      </c>
      <c r="Z137" s="214">
        <f t="shared" si="36"/>
        <v>0</v>
      </c>
    </row>
    <row r="138" spans="1:26" ht="10" hidden="1" customHeight="1" x14ac:dyDescent="0.2">
      <c r="A138" s="496"/>
      <c r="B138" s="498"/>
      <c r="C138" s="498"/>
      <c r="D138" s="498"/>
      <c r="E138" s="99"/>
      <c r="F138" s="99"/>
      <c r="G138" s="99"/>
      <c r="H138" s="239">
        <f t="shared" si="32"/>
        <v>0</v>
      </c>
      <c r="I138" s="5"/>
      <c r="J138" s="5"/>
      <c r="K138" s="5"/>
      <c r="L138" s="5"/>
      <c r="M138" s="5"/>
      <c r="N138" s="5"/>
      <c r="O138" s="5"/>
      <c r="P138" s="5"/>
      <c r="Q138" s="5"/>
      <c r="R138" s="5"/>
      <c r="W138" s="214">
        <f t="shared" si="33"/>
        <v>0</v>
      </c>
      <c r="X138" s="214">
        <f t="shared" si="34"/>
        <v>0</v>
      </c>
      <c r="Y138" s="214">
        <f t="shared" si="37"/>
        <v>0</v>
      </c>
      <c r="Z138" s="214">
        <f t="shared" si="36"/>
        <v>0</v>
      </c>
    </row>
    <row r="139" spans="1:26" ht="10" hidden="1" customHeight="1" x14ac:dyDescent="0.2">
      <c r="A139" s="496"/>
      <c r="B139" s="498"/>
      <c r="C139" s="498"/>
      <c r="D139" s="498"/>
      <c r="E139" s="99"/>
      <c r="F139" s="99"/>
      <c r="G139" s="99"/>
      <c r="H139" s="239">
        <f t="shared" si="32"/>
        <v>0</v>
      </c>
      <c r="I139" s="5"/>
      <c r="J139" s="5"/>
      <c r="K139" s="5"/>
      <c r="L139" s="5"/>
      <c r="M139" s="5"/>
      <c r="N139" s="5"/>
      <c r="O139" s="5"/>
      <c r="P139" s="5"/>
      <c r="Q139" s="5"/>
      <c r="R139" s="5"/>
      <c r="W139" s="214">
        <f t="shared" si="33"/>
        <v>0</v>
      </c>
      <c r="X139" s="214">
        <f t="shared" si="34"/>
        <v>0</v>
      </c>
      <c r="Y139" s="214">
        <f t="shared" si="37"/>
        <v>0</v>
      </c>
      <c r="Z139" s="214">
        <f t="shared" si="36"/>
        <v>0</v>
      </c>
    </row>
    <row r="140" spans="1:26" ht="10" hidden="1" customHeight="1" x14ac:dyDescent="0.2">
      <c r="A140" s="496"/>
      <c r="B140" s="498"/>
      <c r="C140" s="498"/>
      <c r="D140" s="498"/>
      <c r="E140" s="99"/>
      <c r="F140" s="99"/>
      <c r="G140" s="99"/>
      <c r="H140" s="239">
        <f t="shared" si="32"/>
        <v>0</v>
      </c>
      <c r="I140" s="5"/>
      <c r="J140" s="5"/>
      <c r="K140" s="5"/>
      <c r="L140" s="5"/>
      <c r="M140" s="5"/>
      <c r="N140" s="5"/>
      <c r="O140" s="5"/>
      <c r="P140" s="5"/>
      <c r="Q140" s="5"/>
      <c r="R140" s="5"/>
      <c r="W140" s="214">
        <f t="shared" si="33"/>
        <v>0</v>
      </c>
      <c r="X140" s="214">
        <f t="shared" si="34"/>
        <v>0</v>
      </c>
      <c r="Y140" s="214">
        <f t="shared" si="37"/>
        <v>0</v>
      </c>
      <c r="Z140" s="214">
        <f t="shared" si="36"/>
        <v>0</v>
      </c>
    </row>
    <row r="141" spans="1:26" ht="10" hidden="1" customHeight="1" x14ac:dyDescent="0.2">
      <c r="A141" s="496"/>
      <c r="B141" s="498"/>
      <c r="C141" s="498"/>
      <c r="D141" s="498"/>
      <c r="E141" s="99"/>
      <c r="F141" s="99"/>
      <c r="G141" s="99"/>
      <c r="H141" s="239">
        <f t="shared" si="32"/>
        <v>0</v>
      </c>
      <c r="I141" s="5"/>
      <c r="J141" s="5"/>
      <c r="K141" s="5"/>
      <c r="L141" s="5"/>
      <c r="M141" s="5"/>
      <c r="N141" s="5"/>
      <c r="O141" s="5"/>
      <c r="P141" s="5"/>
      <c r="Q141" s="5"/>
      <c r="R141" s="5"/>
      <c r="W141" s="214">
        <f t="shared" si="33"/>
        <v>0</v>
      </c>
      <c r="X141" s="214">
        <f t="shared" si="34"/>
        <v>0</v>
      </c>
      <c r="Y141" s="214">
        <f t="shared" si="37"/>
        <v>0</v>
      </c>
      <c r="Z141" s="214">
        <f t="shared" si="36"/>
        <v>0</v>
      </c>
    </row>
    <row r="142" spans="1:26" ht="10" hidden="1" customHeight="1" x14ac:dyDescent="0.2">
      <c r="A142" s="496"/>
      <c r="B142" s="498"/>
      <c r="C142" s="498"/>
      <c r="D142" s="498"/>
      <c r="E142" s="99"/>
      <c r="F142" s="99"/>
      <c r="G142" s="99"/>
      <c r="H142" s="239">
        <f t="shared" si="32"/>
        <v>0</v>
      </c>
      <c r="I142" s="5"/>
      <c r="J142" s="5"/>
      <c r="K142" s="5"/>
      <c r="L142" s="5"/>
      <c r="M142" s="5"/>
      <c r="N142" s="5"/>
      <c r="O142" s="5"/>
      <c r="P142" s="5"/>
      <c r="Q142" s="5"/>
      <c r="R142" s="5"/>
      <c r="W142" s="214">
        <f t="shared" si="33"/>
        <v>0</v>
      </c>
      <c r="X142" s="214">
        <f t="shared" si="34"/>
        <v>0</v>
      </c>
      <c r="Y142" s="214">
        <f t="shared" si="37"/>
        <v>0</v>
      </c>
      <c r="Z142" s="214">
        <f t="shared" si="36"/>
        <v>0</v>
      </c>
    </row>
    <row r="143" spans="1:26" ht="10" hidden="1" customHeight="1" x14ac:dyDescent="0.2">
      <c r="A143" s="496"/>
      <c r="B143" s="498"/>
      <c r="C143" s="498"/>
      <c r="D143" s="498"/>
      <c r="E143" s="99"/>
      <c r="F143" s="99"/>
      <c r="G143" s="99"/>
      <c r="H143" s="239">
        <f t="shared" si="32"/>
        <v>0</v>
      </c>
      <c r="I143" s="5"/>
      <c r="J143" s="5"/>
      <c r="K143" s="5"/>
      <c r="L143" s="5"/>
      <c r="M143" s="5"/>
      <c r="N143" s="5"/>
      <c r="O143" s="5"/>
      <c r="P143" s="5"/>
      <c r="Q143" s="5"/>
      <c r="R143" s="5"/>
      <c r="W143" s="214">
        <f t="shared" si="33"/>
        <v>0</v>
      </c>
      <c r="X143" s="214">
        <f t="shared" si="34"/>
        <v>0</v>
      </c>
      <c r="Y143" s="214">
        <f t="shared" si="37"/>
        <v>0</v>
      </c>
      <c r="Z143" s="214">
        <f t="shared" si="36"/>
        <v>0</v>
      </c>
    </row>
    <row r="144" spans="1:26" ht="10" hidden="1" customHeight="1" x14ac:dyDescent="0.2">
      <c r="A144" s="496"/>
      <c r="B144" s="498"/>
      <c r="C144" s="498"/>
      <c r="D144" s="498"/>
      <c r="E144" s="99"/>
      <c r="F144" s="99"/>
      <c r="G144" s="99"/>
      <c r="H144" s="239">
        <f t="shared" si="32"/>
        <v>0</v>
      </c>
      <c r="I144" s="5"/>
      <c r="J144" s="5"/>
      <c r="K144" s="5"/>
      <c r="L144" s="5"/>
      <c r="M144" s="5"/>
      <c r="N144" s="5"/>
      <c r="O144" s="5"/>
      <c r="P144" s="5"/>
      <c r="Q144" s="5"/>
      <c r="R144" s="5"/>
      <c r="W144" s="214">
        <f t="shared" si="33"/>
        <v>0</v>
      </c>
      <c r="X144" s="214">
        <f t="shared" si="34"/>
        <v>0</v>
      </c>
      <c r="Y144" s="214">
        <f t="shared" si="37"/>
        <v>0</v>
      </c>
      <c r="Z144" s="214">
        <f t="shared" si="36"/>
        <v>0</v>
      </c>
    </row>
    <row r="145" spans="1:26" ht="10" hidden="1" customHeight="1" x14ac:dyDescent="0.2">
      <c r="A145" s="496"/>
      <c r="B145" s="498"/>
      <c r="C145" s="498"/>
      <c r="D145" s="498"/>
      <c r="E145" s="99"/>
      <c r="F145" s="99"/>
      <c r="G145" s="99"/>
      <c r="H145" s="239">
        <f t="shared" si="32"/>
        <v>0</v>
      </c>
      <c r="I145" s="5"/>
      <c r="J145" s="5"/>
      <c r="K145" s="5"/>
      <c r="L145" s="5"/>
      <c r="M145" s="5"/>
      <c r="N145" s="5"/>
      <c r="O145" s="5"/>
      <c r="P145" s="5"/>
      <c r="Q145" s="5"/>
      <c r="R145" s="5"/>
      <c r="W145" s="214">
        <f t="shared" si="33"/>
        <v>0</v>
      </c>
      <c r="X145" s="214">
        <f t="shared" si="34"/>
        <v>0</v>
      </c>
      <c r="Y145" s="214">
        <f t="shared" si="37"/>
        <v>0</v>
      </c>
      <c r="Z145" s="214">
        <f t="shared" si="36"/>
        <v>0</v>
      </c>
    </row>
    <row r="146" spans="1:26" ht="10" hidden="1" customHeight="1" x14ac:dyDescent="0.2">
      <c r="A146" s="496"/>
      <c r="B146" s="498"/>
      <c r="C146" s="498"/>
      <c r="D146" s="498"/>
      <c r="E146" s="99"/>
      <c r="F146" s="99"/>
      <c r="G146" s="99"/>
      <c r="H146" s="239">
        <f t="shared" si="32"/>
        <v>0</v>
      </c>
      <c r="I146" s="5"/>
      <c r="J146" s="5"/>
      <c r="K146" s="5"/>
      <c r="L146" s="5"/>
      <c r="M146" s="5"/>
      <c r="N146" s="5"/>
      <c r="O146" s="5"/>
      <c r="P146" s="5"/>
      <c r="Q146" s="5"/>
      <c r="R146" s="5"/>
      <c r="W146" s="214">
        <f t="shared" si="33"/>
        <v>0</v>
      </c>
      <c r="X146" s="214">
        <f t="shared" si="34"/>
        <v>0</v>
      </c>
      <c r="Y146" s="214">
        <f t="shared" si="37"/>
        <v>0</v>
      </c>
      <c r="Z146" s="214">
        <f t="shared" si="36"/>
        <v>0</v>
      </c>
    </row>
    <row r="147" spans="1:26" ht="10" hidden="1" customHeight="1" x14ac:dyDescent="0.2">
      <c r="A147" s="496"/>
      <c r="B147" s="498"/>
      <c r="C147" s="498"/>
      <c r="D147" s="498"/>
      <c r="E147" s="99"/>
      <c r="F147" s="99"/>
      <c r="G147" s="99"/>
      <c r="H147" s="239">
        <f t="shared" si="32"/>
        <v>0</v>
      </c>
      <c r="I147" s="5"/>
      <c r="J147" s="5"/>
      <c r="K147" s="5"/>
      <c r="L147" s="5"/>
      <c r="M147" s="5"/>
      <c r="N147" s="5"/>
      <c r="O147" s="5"/>
      <c r="P147" s="5"/>
      <c r="Q147" s="5"/>
      <c r="R147" s="5"/>
      <c r="W147" s="214">
        <f t="shared" si="33"/>
        <v>0</v>
      </c>
      <c r="X147" s="214">
        <f t="shared" si="34"/>
        <v>0</v>
      </c>
      <c r="Y147" s="214">
        <f t="shared" si="37"/>
        <v>0</v>
      </c>
      <c r="Z147" s="214">
        <f t="shared" si="36"/>
        <v>0</v>
      </c>
    </row>
    <row r="148" spans="1:26" ht="10" hidden="1" customHeight="1" x14ac:dyDescent="0.2">
      <c r="A148" s="496"/>
      <c r="B148" s="498"/>
      <c r="C148" s="498"/>
      <c r="D148" s="498"/>
      <c r="E148" s="99"/>
      <c r="F148" s="99"/>
      <c r="G148" s="99"/>
      <c r="H148" s="239">
        <f t="shared" si="32"/>
        <v>0</v>
      </c>
      <c r="I148" s="5"/>
      <c r="J148" s="5"/>
      <c r="K148" s="5"/>
      <c r="L148" s="5"/>
      <c r="M148" s="5"/>
      <c r="N148" s="5"/>
      <c r="O148" s="5"/>
      <c r="P148" s="5"/>
      <c r="Q148" s="5"/>
      <c r="R148" s="5"/>
      <c r="W148" s="214">
        <f t="shared" si="33"/>
        <v>0</v>
      </c>
      <c r="X148" s="214">
        <f t="shared" si="34"/>
        <v>0</v>
      </c>
      <c r="Y148" s="214">
        <f t="shared" si="37"/>
        <v>0</v>
      </c>
      <c r="Z148" s="214">
        <f t="shared" si="36"/>
        <v>0</v>
      </c>
    </row>
    <row r="149" spans="1:26" ht="10" hidden="1" customHeight="1" x14ac:dyDescent="0.2">
      <c r="A149" s="496"/>
      <c r="B149" s="498"/>
      <c r="C149" s="498"/>
      <c r="D149" s="498"/>
      <c r="E149" s="99"/>
      <c r="F149" s="99"/>
      <c r="G149" s="99"/>
      <c r="H149" s="239">
        <f t="shared" si="32"/>
        <v>0</v>
      </c>
      <c r="I149" s="5"/>
      <c r="J149" s="5"/>
      <c r="K149" s="5"/>
      <c r="L149" s="5"/>
      <c r="M149" s="5"/>
      <c r="N149" s="5"/>
      <c r="O149" s="5"/>
      <c r="P149" s="5"/>
      <c r="Q149" s="5"/>
      <c r="R149" s="5"/>
      <c r="W149" s="214">
        <f t="shared" si="33"/>
        <v>0</v>
      </c>
      <c r="X149" s="214">
        <f t="shared" si="34"/>
        <v>0</v>
      </c>
      <c r="Y149" s="214">
        <f t="shared" si="37"/>
        <v>0</v>
      </c>
      <c r="Z149" s="214">
        <f t="shared" si="36"/>
        <v>0</v>
      </c>
    </row>
    <row r="150" spans="1:26" ht="10" hidden="1" customHeight="1" x14ac:dyDescent="0.2">
      <c r="A150" s="496"/>
      <c r="B150" s="498"/>
      <c r="C150" s="498"/>
      <c r="D150" s="498"/>
      <c r="E150" s="99"/>
      <c r="F150" s="99"/>
      <c r="G150" s="99"/>
      <c r="H150" s="239">
        <f t="shared" ref="H150:H181" si="38">+F150*G150</f>
        <v>0</v>
      </c>
      <c r="I150" s="5"/>
      <c r="J150" s="5"/>
      <c r="K150" s="5"/>
      <c r="L150" s="5"/>
      <c r="M150" s="5"/>
      <c r="N150" s="5"/>
      <c r="O150" s="5"/>
      <c r="P150" s="5"/>
      <c r="Q150" s="5"/>
      <c r="R150" s="5"/>
      <c r="W150" s="214">
        <f t="shared" ref="W150:W181" si="39">IF(E150&gt;1,1,0)</f>
        <v>0</v>
      </c>
      <c r="X150" s="214">
        <f t="shared" ref="X150:X181" si="40">IF(H150&gt;1,1,0)</f>
        <v>0</v>
      </c>
      <c r="Y150" s="214">
        <f t="shared" si="37"/>
        <v>0</v>
      </c>
      <c r="Z150" s="214">
        <f t="shared" si="36"/>
        <v>0</v>
      </c>
    </row>
    <row r="151" spans="1:26" ht="10" hidden="1" customHeight="1" x14ac:dyDescent="0.2">
      <c r="A151" s="496"/>
      <c r="B151" s="498"/>
      <c r="C151" s="498"/>
      <c r="D151" s="498"/>
      <c r="E151" s="99"/>
      <c r="F151" s="99"/>
      <c r="G151" s="99"/>
      <c r="H151" s="239">
        <f t="shared" si="38"/>
        <v>0</v>
      </c>
      <c r="I151" s="5"/>
      <c r="J151" s="5"/>
      <c r="K151" s="5"/>
      <c r="L151" s="5"/>
      <c r="M151" s="5"/>
      <c r="N151" s="5"/>
      <c r="O151" s="5"/>
      <c r="P151" s="5"/>
      <c r="Q151" s="5"/>
      <c r="R151" s="5"/>
      <c r="W151" s="214">
        <f t="shared" si="39"/>
        <v>0</v>
      </c>
      <c r="X151" s="214">
        <f t="shared" si="40"/>
        <v>0</v>
      </c>
      <c r="Y151" s="214">
        <f t="shared" si="37"/>
        <v>0</v>
      </c>
      <c r="Z151" s="214">
        <f t="shared" si="36"/>
        <v>0</v>
      </c>
    </row>
    <row r="152" spans="1:26" ht="10" hidden="1" customHeight="1" x14ac:dyDescent="0.2">
      <c r="A152" s="496"/>
      <c r="B152" s="498"/>
      <c r="C152" s="498"/>
      <c r="D152" s="498"/>
      <c r="E152" s="99"/>
      <c r="F152" s="99"/>
      <c r="G152" s="99"/>
      <c r="H152" s="239">
        <f t="shared" si="38"/>
        <v>0</v>
      </c>
      <c r="I152" s="5"/>
      <c r="J152" s="5"/>
      <c r="K152" s="5"/>
      <c r="L152" s="5"/>
      <c r="M152" s="5"/>
      <c r="N152" s="5"/>
      <c r="O152" s="5"/>
      <c r="P152" s="5"/>
      <c r="Q152" s="5"/>
      <c r="R152" s="5"/>
      <c r="W152" s="214">
        <f t="shared" si="39"/>
        <v>0</v>
      </c>
      <c r="X152" s="214">
        <f t="shared" si="40"/>
        <v>0</v>
      </c>
      <c r="Y152" s="214">
        <f t="shared" si="37"/>
        <v>0</v>
      </c>
      <c r="Z152" s="214">
        <f t="shared" si="36"/>
        <v>0</v>
      </c>
    </row>
    <row r="153" spans="1:26" ht="10" hidden="1" customHeight="1" x14ac:dyDescent="0.2">
      <c r="A153" s="496"/>
      <c r="B153" s="498"/>
      <c r="C153" s="498"/>
      <c r="D153" s="498"/>
      <c r="E153" s="99"/>
      <c r="F153" s="99"/>
      <c r="G153" s="99"/>
      <c r="H153" s="239">
        <f t="shared" si="38"/>
        <v>0</v>
      </c>
      <c r="I153" s="5"/>
      <c r="J153" s="5"/>
      <c r="K153" s="5"/>
      <c r="L153" s="5"/>
      <c r="M153" s="5"/>
      <c r="N153" s="5"/>
      <c r="O153" s="5"/>
      <c r="P153" s="5"/>
      <c r="Q153" s="5"/>
      <c r="R153" s="5"/>
      <c r="W153" s="214">
        <f t="shared" si="39"/>
        <v>0</v>
      </c>
      <c r="X153" s="214">
        <f t="shared" si="40"/>
        <v>0</v>
      </c>
      <c r="Y153" s="214">
        <f t="shared" si="37"/>
        <v>0</v>
      </c>
      <c r="Z153" s="214">
        <f t="shared" si="36"/>
        <v>0</v>
      </c>
    </row>
    <row r="154" spans="1:26" ht="10" hidden="1" customHeight="1" x14ac:dyDescent="0.2">
      <c r="A154" s="496"/>
      <c r="B154" s="498"/>
      <c r="C154" s="498"/>
      <c r="D154" s="498"/>
      <c r="E154" s="99"/>
      <c r="F154" s="99"/>
      <c r="G154" s="99"/>
      <c r="H154" s="239">
        <f t="shared" si="38"/>
        <v>0</v>
      </c>
      <c r="I154" s="5"/>
      <c r="J154" s="5"/>
      <c r="K154" s="5"/>
      <c r="L154" s="5"/>
      <c r="M154" s="5"/>
      <c r="N154" s="5"/>
      <c r="O154" s="5"/>
      <c r="P154" s="5"/>
      <c r="Q154" s="5"/>
      <c r="R154" s="5"/>
      <c r="W154" s="214">
        <f t="shared" si="39"/>
        <v>0</v>
      </c>
      <c r="X154" s="214">
        <f t="shared" si="40"/>
        <v>0</v>
      </c>
      <c r="Y154" s="214">
        <f t="shared" si="37"/>
        <v>0</v>
      </c>
      <c r="Z154" s="214">
        <f t="shared" si="36"/>
        <v>0</v>
      </c>
    </row>
    <row r="155" spans="1:26" ht="10" hidden="1" customHeight="1" x14ac:dyDescent="0.2">
      <c r="A155" s="496"/>
      <c r="B155" s="498"/>
      <c r="C155" s="498"/>
      <c r="D155" s="498"/>
      <c r="E155" s="99"/>
      <c r="F155" s="99"/>
      <c r="G155" s="99"/>
      <c r="H155" s="239">
        <f t="shared" si="38"/>
        <v>0</v>
      </c>
      <c r="I155" s="5"/>
      <c r="J155" s="5"/>
      <c r="K155" s="5"/>
      <c r="L155" s="5"/>
      <c r="M155" s="5"/>
      <c r="N155" s="5"/>
      <c r="O155" s="5"/>
      <c r="P155" s="5"/>
      <c r="Q155" s="5"/>
      <c r="R155" s="5"/>
      <c r="W155" s="214">
        <f t="shared" si="39"/>
        <v>0</v>
      </c>
      <c r="X155" s="214">
        <f t="shared" si="40"/>
        <v>0</v>
      </c>
      <c r="Y155" s="214">
        <f t="shared" si="37"/>
        <v>0</v>
      </c>
      <c r="Z155" s="214">
        <f t="shared" si="36"/>
        <v>0</v>
      </c>
    </row>
    <row r="156" spans="1:26" ht="10" hidden="1" customHeight="1" x14ac:dyDescent="0.2">
      <c r="A156" s="496"/>
      <c r="B156" s="498"/>
      <c r="C156" s="498"/>
      <c r="D156" s="498"/>
      <c r="E156" s="99"/>
      <c r="F156" s="99"/>
      <c r="G156" s="99"/>
      <c r="H156" s="239">
        <f t="shared" si="38"/>
        <v>0</v>
      </c>
      <c r="I156" s="5"/>
      <c r="J156" s="5"/>
      <c r="K156" s="5"/>
      <c r="L156" s="5"/>
      <c r="M156" s="5"/>
      <c r="N156" s="5"/>
      <c r="O156" s="5"/>
      <c r="P156" s="5"/>
      <c r="Q156" s="5"/>
      <c r="R156" s="5"/>
      <c r="W156" s="214">
        <f t="shared" si="39"/>
        <v>0</v>
      </c>
      <c r="X156" s="214">
        <f t="shared" si="40"/>
        <v>0</v>
      </c>
      <c r="Y156" s="214">
        <f t="shared" si="37"/>
        <v>0</v>
      </c>
      <c r="Z156" s="214">
        <f t="shared" si="36"/>
        <v>0</v>
      </c>
    </row>
    <row r="157" spans="1:26" ht="10" hidden="1" customHeight="1" x14ac:dyDescent="0.2">
      <c r="A157" s="496"/>
      <c r="B157" s="498"/>
      <c r="C157" s="498"/>
      <c r="D157" s="498"/>
      <c r="E157" s="99"/>
      <c r="F157" s="99"/>
      <c r="G157" s="99"/>
      <c r="H157" s="239">
        <f t="shared" si="38"/>
        <v>0</v>
      </c>
      <c r="I157" s="5"/>
      <c r="J157" s="5"/>
      <c r="K157" s="5"/>
      <c r="L157" s="5"/>
      <c r="M157" s="5"/>
      <c r="N157" s="5"/>
      <c r="O157" s="5"/>
      <c r="P157" s="5"/>
      <c r="Q157" s="5"/>
      <c r="R157" s="5"/>
      <c r="W157" s="214">
        <f t="shared" si="39"/>
        <v>0</v>
      </c>
      <c r="X157" s="214">
        <f t="shared" si="40"/>
        <v>0</v>
      </c>
      <c r="Y157" s="214">
        <f t="shared" si="37"/>
        <v>0</v>
      </c>
      <c r="Z157" s="214">
        <f t="shared" si="36"/>
        <v>0</v>
      </c>
    </row>
    <row r="158" spans="1:26" ht="10" hidden="1" customHeight="1" x14ac:dyDescent="0.2">
      <c r="A158" s="496"/>
      <c r="B158" s="498"/>
      <c r="C158" s="498"/>
      <c r="D158" s="498"/>
      <c r="E158" s="99"/>
      <c r="F158" s="99"/>
      <c r="G158" s="99"/>
      <c r="H158" s="239">
        <f t="shared" si="38"/>
        <v>0</v>
      </c>
      <c r="I158" s="5"/>
      <c r="J158" s="5"/>
      <c r="K158" s="5"/>
      <c r="L158" s="5"/>
      <c r="M158" s="5"/>
      <c r="N158" s="5"/>
      <c r="O158" s="5"/>
      <c r="P158" s="5"/>
      <c r="Q158" s="5"/>
      <c r="R158" s="5"/>
      <c r="W158" s="214">
        <f t="shared" si="39"/>
        <v>0</v>
      </c>
      <c r="X158" s="214">
        <f t="shared" si="40"/>
        <v>0</v>
      </c>
      <c r="Y158" s="214">
        <f t="shared" si="37"/>
        <v>0</v>
      </c>
      <c r="Z158" s="214">
        <f t="shared" si="36"/>
        <v>0</v>
      </c>
    </row>
    <row r="159" spans="1:26" ht="10" hidden="1" customHeight="1" x14ac:dyDescent="0.2">
      <c r="A159" s="496"/>
      <c r="B159" s="498"/>
      <c r="C159" s="498"/>
      <c r="D159" s="498"/>
      <c r="E159" s="99"/>
      <c r="F159" s="99"/>
      <c r="G159" s="99"/>
      <c r="H159" s="239">
        <f t="shared" si="38"/>
        <v>0</v>
      </c>
      <c r="I159" s="5"/>
      <c r="J159" s="5"/>
      <c r="K159" s="5"/>
      <c r="L159" s="5"/>
      <c r="M159" s="5"/>
      <c r="N159" s="5"/>
      <c r="O159" s="5"/>
      <c r="P159" s="5"/>
      <c r="Q159" s="5"/>
      <c r="R159" s="5"/>
      <c r="W159" s="214">
        <f t="shared" si="39"/>
        <v>0</v>
      </c>
      <c r="X159" s="214">
        <f t="shared" si="40"/>
        <v>0</v>
      </c>
      <c r="Y159" s="214">
        <f t="shared" si="37"/>
        <v>0</v>
      </c>
      <c r="Z159" s="214">
        <f t="shared" si="36"/>
        <v>0</v>
      </c>
    </row>
    <row r="160" spans="1:26" ht="10" hidden="1" customHeight="1" x14ac:dyDescent="0.2">
      <c r="A160" s="496"/>
      <c r="B160" s="498"/>
      <c r="C160" s="498"/>
      <c r="D160" s="498"/>
      <c r="E160" s="99"/>
      <c r="F160" s="99"/>
      <c r="G160" s="99"/>
      <c r="H160" s="239">
        <f t="shared" si="38"/>
        <v>0</v>
      </c>
      <c r="I160" s="5"/>
      <c r="J160" s="5"/>
      <c r="K160" s="5"/>
      <c r="L160" s="5"/>
      <c r="M160" s="5"/>
      <c r="N160" s="5"/>
      <c r="O160" s="5"/>
      <c r="P160" s="5"/>
      <c r="Q160" s="5"/>
      <c r="R160" s="5"/>
      <c r="W160" s="214">
        <f t="shared" si="39"/>
        <v>0</v>
      </c>
      <c r="X160" s="214">
        <f t="shared" si="40"/>
        <v>0</v>
      </c>
      <c r="Y160" s="214">
        <f t="shared" si="37"/>
        <v>0</v>
      </c>
      <c r="Z160" s="214">
        <f t="shared" si="36"/>
        <v>0</v>
      </c>
    </row>
    <row r="161" spans="1:26" ht="10" hidden="1" customHeight="1" x14ac:dyDescent="0.2">
      <c r="A161" s="496"/>
      <c r="B161" s="498"/>
      <c r="C161" s="498"/>
      <c r="D161" s="498"/>
      <c r="E161" s="99"/>
      <c r="F161" s="99"/>
      <c r="G161" s="99"/>
      <c r="H161" s="239">
        <f t="shared" si="38"/>
        <v>0</v>
      </c>
      <c r="I161" s="5"/>
      <c r="J161" s="5"/>
      <c r="K161" s="5"/>
      <c r="L161" s="5"/>
      <c r="M161" s="5"/>
      <c r="N161" s="5"/>
      <c r="O161" s="5"/>
      <c r="P161" s="5"/>
      <c r="Q161" s="5"/>
      <c r="R161" s="5"/>
      <c r="W161" s="214">
        <f t="shared" si="39"/>
        <v>0</v>
      </c>
      <c r="X161" s="214">
        <f t="shared" si="40"/>
        <v>0</v>
      </c>
      <c r="Y161" s="214">
        <f t="shared" si="37"/>
        <v>0</v>
      </c>
      <c r="Z161" s="214">
        <f t="shared" si="36"/>
        <v>0</v>
      </c>
    </row>
    <row r="162" spans="1:26" ht="10" hidden="1" customHeight="1" x14ac:dyDescent="0.2">
      <c r="A162" s="496"/>
      <c r="B162" s="498"/>
      <c r="C162" s="498"/>
      <c r="D162" s="498"/>
      <c r="E162" s="99"/>
      <c r="F162" s="99"/>
      <c r="G162" s="99"/>
      <c r="H162" s="239">
        <f t="shared" si="38"/>
        <v>0</v>
      </c>
      <c r="I162" s="5"/>
      <c r="J162" s="5"/>
      <c r="K162" s="5"/>
      <c r="L162" s="5"/>
      <c r="M162" s="5"/>
      <c r="N162" s="5"/>
      <c r="O162" s="5"/>
      <c r="P162" s="5"/>
      <c r="Q162" s="5"/>
      <c r="R162" s="5"/>
      <c r="W162" s="214">
        <f t="shared" si="39"/>
        <v>0</v>
      </c>
      <c r="X162" s="214">
        <f t="shared" si="40"/>
        <v>0</v>
      </c>
      <c r="Y162" s="214">
        <f t="shared" si="37"/>
        <v>0</v>
      </c>
      <c r="Z162" s="214">
        <f t="shared" si="36"/>
        <v>0</v>
      </c>
    </row>
    <row r="163" spans="1:26" ht="10" hidden="1" customHeight="1" x14ac:dyDescent="0.2">
      <c r="A163" s="496"/>
      <c r="B163" s="498"/>
      <c r="C163" s="498"/>
      <c r="D163" s="498"/>
      <c r="E163" s="99"/>
      <c r="F163" s="99"/>
      <c r="G163" s="99"/>
      <c r="H163" s="239">
        <f t="shared" si="38"/>
        <v>0</v>
      </c>
      <c r="I163" s="5"/>
      <c r="J163" s="5"/>
      <c r="K163" s="5"/>
      <c r="L163" s="5"/>
      <c r="M163" s="5"/>
      <c r="N163" s="5"/>
      <c r="O163" s="5"/>
      <c r="P163" s="5"/>
      <c r="Q163" s="5"/>
      <c r="R163" s="5"/>
      <c r="W163" s="214">
        <f t="shared" si="39"/>
        <v>0</v>
      </c>
      <c r="X163" s="214">
        <f t="shared" si="40"/>
        <v>0</v>
      </c>
      <c r="Y163" s="214">
        <f t="shared" si="37"/>
        <v>0</v>
      </c>
      <c r="Z163" s="214">
        <f t="shared" si="36"/>
        <v>0</v>
      </c>
    </row>
    <row r="164" spans="1:26" ht="10" hidden="1" customHeight="1" x14ac:dyDescent="0.2">
      <c r="A164" s="496"/>
      <c r="B164" s="498"/>
      <c r="C164" s="498"/>
      <c r="D164" s="498"/>
      <c r="E164" s="99"/>
      <c r="F164" s="99"/>
      <c r="G164" s="99"/>
      <c r="H164" s="239">
        <f t="shared" si="38"/>
        <v>0</v>
      </c>
      <c r="I164" s="5"/>
      <c r="J164" s="5"/>
      <c r="K164" s="5"/>
      <c r="L164" s="5"/>
      <c r="M164" s="5"/>
      <c r="N164" s="5"/>
      <c r="O164" s="5"/>
      <c r="P164" s="5"/>
      <c r="Q164" s="5"/>
      <c r="R164" s="5"/>
      <c r="W164" s="214">
        <f t="shared" si="39"/>
        <v>0</v>
      </c>
      <c r="X164" s="214">
        <f t="shared" si="40"/>
        <v>0</v>
      </c>
      <c r="Y164" s="214">
        <f t="shared" si="37"/>
        <v>0</v>
      </c>
      <c r="Z164" s="214">
        <f t="shared" si="36"/>
        <v>0</v>
      </c>
    </row>
    <row r="165" spans="1:26" ht="10" hidden="1" customHeight="1" x14ac:dyDescent="0.2">
      <c r="A165" s="496"/>
      <c r="B165" s="498"/>
      <c r="C165" s="498"/>
      <c r="D165" s="498"/>
      <c r="E165" s="99"/>
      <c r="F165" s="99"/>
      <c r="G165" s="99"/>
      <c r="H165" s="239">
        <f t="shared" si="38"/>
        <v>0</v>
      </c>
      <c r="I165" s="5"/>
      <c r="J165" s="5"/>
      <c r="K165" s="5"/>
      <c r="L165" s="5"/>
      <c r="M165" s="5"/>
      <c r="N165" s="5"/>
      <c r="O165" s="5"/>
      <c r="P165" s="5"/>
      <c r="Q165" s="5"/>
      <c r="R165" s="5"/>
      <c r="W165" s="214">
        <f t="shared" si="39"/>
        <v>0</v>
      </c>
      <c r="X165" s="214">
        <f t="shared" si="40"/>
        <v>0</v>
      </c>
      <c r="Y165" s="214">
        <f t="shared" si="37"/>
        <v>0</v>
      </c>
      <c r="Z165" s="214">
        <f t="shared" si="36"/>
        <v>0</v>
      </c>
    </row>
    <row r="166" spans="1:26" ht="10" hidden="1" customHeight="1" x14ac:dyDescent="0.2">
      <c r="A166" s="496"/>
      <c r="B166" s="498"/>
      <c r="C166" s="498"/>
      <c r="D166" s="498"/>
      <c r="E166" s="99"/>
      <c r="F166" s="99"/>
      <c r="G166" s="99"/>
      <c r="H166" s="239">
        <f t="shared" si="38"/>
        <v>0</v>
      </c>
      <c r="I166" s="5"/>
      <c r="J166" s="5"/>
      <c r="K166" s="5"/>
      <c r="L166" s="5"/>
      <c r="M166" s="5"/>
      <c r="N166" s="5"/>
      <c r="O166" s="5"/>
      <c r="P166" s="5"/>
      <c r="Q166" s="5"/>
      <c r="R166" s="5"/>
      <c r="W166" s="214">
        <f t="shared" si="39"/>
        <v>0</v>
      </c>
      <c r="X166" s="214">
        <f t="shared" si="40"/>
        <v>0</v>
      </c>
      <c r="Y166" s="214">
        <f t="shared" si="37"/>
        <v>0</v>
      </c>
      <c r="Z166" s="214">
        <f t="shared" si="36"/>
        <v>0</v>
      </c>
    </row>
    <row r="167" spans="1:26" ht="10" hidden="1" customHeight="1" x14ac:dyDescent="0.2">
      <c r="A167" s="496"/>
      <c r="B167" s="498"/>
      <c r="C167" s="498"/>
      <c r="D167" s="498"/>
      <c r="E167" s="99"/>
      <c r="F167" s="99"/>
      <c r="G167" s="99"/>
      <c r="H167" s="239">
        <f t="shared" si="38"/>
        <v>0</v>
      </c>
      <c r="I167" s="5"/>
      <c r="J167" s="5"/>
      <c r="K167" s="5"/>
      <c r="L167" s="5"/>
      <c r="M167" s="5"/>
      <c r="N167" s="5"/>
      <c r="O167" s="5"/>
      <c r="P167" s="5"/>
      <c r="Q167" s="5"/>
      <c r="R167" s="5"/>
      <c r="W167" s="214">
        <f t="shared" si="39"/>
        <v>0</v>
      </c>
      <c r="X167" s="214">
        <f t="shared" si="40"/>
        <v>0</v>
      </c>
      <c r="Y167" s="214">
        <f t="shared" si="37"/>
        <v>0</v>
      </c>
      <c r="Z167" s="214">
        <f t="shared" si="36"/>
        <v>0</v>
      </c>
    </row>
    <row r="168" spans="1:26" ht="10" hidden="1" customHeight="1" x14ac:dyDescent="0.2">
      <c r="A168" s="496"/>
      <c r="B168" s="498"/>
      <c r="C168" s="498"/>
      <c r="D168" s="498"/>
      <c r="E168" s="99"/>
      <c r="F168" s="99"/>
      <c r="G168" s="99"/>
      <c r="H168" s="239">
        <f t="shared" si="38"/>
        <v>0</v>
      </c>
      <c r="I168" s="5"/>
      <c r="J168" s="5"/>
      <c r="K168" s="5"/>
      <c r="L168" s="5"/>
      <c r="M168" s="5"/>
      <c r="N168" s="5"/>
      <c r="O168" s="5"/>
      <c r="P168" s="5"/>
      <c r="Q168" s="5"/>
      <c r="R168" s="5"/>
      <c r="W168" s="214">
        <f t="shared" si="39"/>
        <v>0</v>
      </c>
      <c r="X168" s="214">
        <f t="shared" si="40"/>
        <v>0</v>
      </c>
      <c r="Y168" s="214">
        <f t="shared" si="37"/>
        <v>0</v>
      </c>
      <c r="Z168" s="214">
        <f t="shared" si="36"/>
        <v>0</v>
      </c>
    </row>
    <row r="169" spans="1:26" ht="10" hidden="1" customHeight="1" x14ac:dyDescent="0.2">
      <c r="A169" s="496"/>
      <c r="B169" s="498"/>
      <c r="C169" s="498"/>
      <c r="D169" s="498"/>
      <c r="E169" s="99"/>
      <c r="F169" s="99"/>
      <c r="G169" s="99"/>
      <c r="H169" s="239">
        <f t="shared" si="38"/>
        <v>0</v>
      </c>
      <c r="I169" s="5"/>
      <c r="J169" s="5"/>
      <c r="K169" s="5"/>
      <c r="L169" s="5"/>
      <c r="M169" s="5"/>
      <c r="N169" s="5"/>
      <c r="O169" s="5"/>
      <c r="P169" s="5"/>
      <c r="Q169" s="5"/>
      <c r="R169" s="5"/>
      <c r="W169" s="214">
        <f t="shared" si="39"/>
        <v>0</v>
      </c>
      <c r="X169" s="214">
        <f t="shared" si="40"/>
        <v>0</v>
      </c>
      <c r="Y169" s="214">
        <f t="shared" si="37"/>
        <v>0</v>
      </c>
      <c r="Z169" s="214">
        <f t="shared" si="36"/>
        <v>0</v>
      </c>
    </row>
    <row r="170" spans="1:26" ht="10" hidden="1" customHeight="1" x14ac:dyDescent="0.2">
      <c r="A170" s="496"/>
      <c r="B170" s="498"/>
      <c r="C170" s="498"/>
      <c r="D170" s="498"/>
      <c r="E170" s="99"/>
      <c r="F170" s="99"/>
      <c r="G170" s="99"/>
      <c r="H170" s="239">
        <f t="shared" si="38"/>
        <v>0</v>
      </c>
      <c r="I170" s="5"/>
      <c r="J170" s="5"/>
      <c r="K170" s="5"/>
      <c r="L170" s="5"/>
      <c r="M170" s="5"/>
      <c r="N170" s="5"/>
      <c r="O170" s="5"/>
      <c r="P170" s="5"/>
      <c r="Q170" s="5"/>
      <c r="R170" s="5"/>
      <c r="W170" s="214">
        <f t="shared" si="39"/>
        <v>0</v>
      </c>
      <c r="X170" s="214">
        <f t="shared" si="40"/>
        <v>0</v>
      </c>
      <c r="Y170" s="214">
        <f t="shared" si="37"/>
        <v>0</v>
      </c>
      <c r="Z170" s="214">
        <f t="shared" si="36"/>
        <v>0</v>
      </c>
    </row>
    <row r="171" spans="1:26" ht="10" hidden="1" customHeight="1" x14ac:dyDescent="0.2">
      <c r="A171" s="496"/>
      <c r="B171" s="498"/>
      <c r="C171" s="498"/>
      <c r="D171" s="498"/>
      <c r="E171" s="99"/>
      <c r="F171" s="99"/>
      <c r="G171" s="99"/>
      <c r="H171" s="239">
        <f t="shared" si="38"/>
        <v>0</v>
      </c>
      <c r="I171" s="5"/>
      <c r="J171" s="5"/>
      <c r="K171" s="5"/>
      <c r="L171" s="5"/>
      <c r="M171" s="5"/>
      <c r="N171" s="5"/>
      <c r="O171" s="5"/>
      <c r="P171" s="5"/>
      <c r="Q171" s="5"/>
      <c r="R171" s="5"/>
      <c r="W171" s="214">
        <f t="shared" si="39"/>
        <v>0</v>
      </c>
      <c r="X171" s="214">
        <f t="shared" si="40"/>
        <v>0</v>
      </c>
      <c r="Y171" s="214">
        <f t="shared" si="37"/>
        <v>0</v>
      </c>
      <c r="Z171" s="214">
        <f t="shared" si="36"/>
        <v>0</v>
      </c>
    </row>
    <row r="172" spans="1:26" ht="10" hidden="1" customHeight="1" x14ac:dyDescent="0.2">
      <c r="A172" s="496"/>
      <c r="B172" s="498"/>
      <c r="C172" s="498"/>
      <c r="D172" s="498"/>
      <c r="E172" s="99"/>
      <c r="F172" s="99"/>
      <c r="G172" s="99"/>
      <c r="H172" s="239">
        <f t="shared" si="38"/>
        <v>0</v>
      </c>
      <c r="I172" s="5"/>
      <c r="J172" s="5"/>
      <c r="K172" s="5"/>
      <c r="L172" s="5"/>
      <c r="M172" s="5"/>
      <c r="N172" s="5"/>
      <c r="O172" s="5"/>
      <c r="P172" s="5"/>
      <c r="Q172" s="5"/>
      <c r="R172" s="5"/>
      <c r="W172" s="214">
        <f t="shared" si="39"/>
        <v>0</v>
      </c>
      <c r="X172" s="214">
        <f t="shared" si="40"/>
        <v>0</v>
      </c>
      <c r="Y172" s="214">
        <f t="shared" si="37"/>
        <v>0</v>
      </c>
      <c r="Z172" s="214">
        <f t="shared" si="36"/>
        <v>0</v>
      </c>
    </row>
    <row r="173" spans="1:26" ht="10" hidden="1" customHeight="1" x14ac:dyDescent="0.2">
      <c r="A173" s="496"/>
      <c r="B173" s="498"/>
      <c r="C173" s="498"/>
      <c r="D173" s="498"/>
      <c r="E173" s="99"/>
      <c r="F173" s="99"/>
      <c r="G173" s="99"/>
      <c r="H173" s="239">
        <f t="shared" si="38"/>
        <v>0</v>
      </c>
      <c r="I173" s="5"/>
      <c r="J173" s="5"/>
      <c r="K173" s="5"/>
      <c r="L173" s="5"/>
      <c r="M173" s="5"/>
      <c r="N173" s="5"/>
      <c r="O173" s="5"/>
      <c r="P173" s="5"/>
      <c r="Q173" s="5"/>
      <c r="R173" s="5"/>
      <c r="W173" s="214">
        <f t="shared" si="39"/>
        <v>0</v>
      </c>
      <c r="X173" s="214">
        <f t="shared" si="40"/>
        <v>0</v>
      </c>
      <c r="Y173" s="214">
        <f t="shared" si="37"/>
        <v>0</v>
      </c>
      <c r="Z173" s="214">
        <f t="shared" si="36"/>
        <v>0</v>
      </c>
    </row>
    <row r="174" spans="1:26" ht="10" hidden="1" customHeight="1" x14ac:dyDescent="0.2">
      <c r="A174" s="496"/>
      <c r="B174" s="498"/>
      <c r="C174" s="498"/>
      <c r="D174" s="498"/>
      <c r="E174" s="99"/>
      <c r="F174" s="99"/>
      <c r="G174" s="99"/>
      <c r="H174" s="239">
        <f t="shared" si="38"/>
        <v>0</v>
      </c>
      <c r="I174" s="5"/>
      <c r="J174" s="5"/>
      <c r="K174" s="5"/>
      <c r="L174" s="5"/>
      <c r="M174" s="5"/>
      <c r="N174" s="5"/>
      <c r="O174" s="5"/>
      <c r="P174" s="5"/>
      <c r="Q174" s="5"/>
      <c r="R174" s="5"/>
      <c r="W174" s="214">
        <f t="shared" si="39"/>
        <v>0</v>
      </c>
      <c r="X174" s="214">
        <f t="shared" si="40"/>
        <v>0</v>
      </c>
      <c r="Y174" s="214">
        <f t="shared" si="37"/>
        <v>0</v>
      </c>
      <c r="Z174" s="214">
        <f t="shared" si="36"/>
        <v>0</v>
      </c>
    </row>
    <row r="175" spans="1:26" ht="10" hidden="1" customHeight="1" x14ac:dyDescent="0.2">
      <c r="A175" s="496"/>
      <c r="B175" s="498"/>
      <c r="C175" s="498"/>
      <c r="D175" s="498"/>
      <c r="E175" s="99"/>
      <c r="F175" s="99"/>
      <c r="G175" s="99"/>
      <c r="H175" s="239">
        <f t="shared" si="38"/>
        <v>0</v>
      </c>
      <c r="I175" s="5"/>
      <c r="J175" s="5"/>
      <c r="K175" s="5"/>
      <c r="L175" s="5"/>
      <c r="M175" s="5"/>
      <c r="N175" s="5"/>
      <c r="O175" s="5"/>
      <c r="P175" s="5"/>
      <c r="Q175" s="5"/>
      <c r="R175" s="5"/>
      <c r="W175" s="214">
        <f t="shared" si="39"/>
        <v>0</v>
      </c>
      <c r="X175" s="214">
        <f t="shared" si="40"/>
        <v>0</v>
      </c>
      <c r="Y175" s="214">
        <f t="shared" si="37"/>
        <v>0</v>
      </c>
      <c r="Z175" s="214">
        <f t="shared" si="36"/>
        <v>0</v>
      </c>
    </row>
    <row r="176" spans="1:26" ht="10" hidden="1" customHeight="1" x14ac:dyDescent="0.2">
      <c r="A176" s="496"/>
      <c r="B176" s="498"/>
      <c r="C176" s="498"/>
      <c r="D176" s="498"/>
      <c r="E176" s="99"/>
      <c r="F176" s="99"/>
      <c r="G176" s="99"/>
      <c r="H176" s="239">
        <f t="shared" si="38"/>
        <v>0</v>
      </c>
      <c r="I176" s="5"/>
      <c r="J176" s="5"/>
      <c r="K176" s="5"/>
      <c r="L176" s="5"/>
      <c r="M176" s="5"/>
      <c r="N176" s="5"/>
      <c r="O176" s="5"/>
      <c r="P176" s="5"/>
      <c r="Q176" s="5"/>
      <c r="R176" s="5"/>
      <c r="W176" s="214">
        <f t="shared" si="39"/>
        <v>0</v>
      </c>
      <c r="X176" s="214">
        <f t="shared" si="40"/>
        <v>0</v>
      </c>
      <c r="Y176" s="214">
        <f t="shared" si="37"/>
        <v>0</v>
      </c>
      <c r="Z176" s="214">
        <f t="shared" si="36"/>
        <v>0</v>
      </c>
    </row>
    <row r="177" spans="1:26" ht="10" hidden="1" customHeight="1" x14ac:dyDescent="0.2">
      <c r="A177" s="496"/>
      <c r="B177" s="498"/>
      <c r="C177" s="498"/>
      <c r="D177" s="498"/>
      <c r="E177" s="99"/>
      <c r="F177" s="99"/>
      <c r="G177" s="99"/>
      <c r="H177" s="239">
        <f t="shared" si="38"/>
        <v>0</v>
      </c>
      <c r="I177" s="5"/>
      <c r="J177" s="5"/>
      <c r="K177" s="5"/>
      <c r="L177" s="5"/>
      <c r="M177" s="5"/>
      <c r="N177" s="5"/>
      <c r="O177" s="5"/>
      <c r="P177" s="5"/>
      <c r="Q177" s="5"/>
      <c r="R177" s="5"/>
      <c r="W177" s="214">
        <f t="shared" si="39"/>
        <v>0</v>
      </c>
      <c r="X177" s="214">
        <f t="shared" si="40"/>
        <v>0</v>
      </c>
      <c r="Y177" s="214">
        <f t="shared" si="37"/>
        <v>0</v>
      </c>
      <c r="Z177" s="214">
        <f t="shared" si="36"/>
        <v>0</v>
      </c>
    </row>
    <row r="178" spans="1:26" ht="10" hidden="1" customHeight="1" x14ac:dyDescent="0.2">
      <c r="A178" s="496"/>
      <c r="B178" s="498"/>
      <c r="C178" s="498"/>
      <c r="D178" s="498"/>
      <c r="E178" s="99"/>
      <c r="F178" s="99"/>
      <c r="G178" s="99"/>
      <c r="H178" s="239">
        <f t="shared" si="38"/>
        <v>0</v>
      </c>
      <c r="I178" s="5"/>
      <c r="J178" s="5"/>
      <c r="K178" s="5"/>
      <c r="L178" s="5"/>
      <c r="M178" s="5"/>
      <c r="N178" s="5"/>
      <c r="O178" s="5"/>
      <c r="P178" s="5"/>
      <c r="Q178" s="5"/>
      <c r="R178" s="5"/>
      <c r="W178" s="214">
        <f t="shared" si="39"/>
        <v>0</v>
      </c>
      <c r="X178" s="214">
        <f t="shared" si="40"/>
        <v>0</v>
      </c>
      <c r="Y178" s="214">
        <f t="shared" si="37"/>
        <v>0</v>
      </c>
      <c r="Z178" s="214">
        <f t="shared" si="36"/>
        <v>0</v>
      </c>
    </row>
    <row r="179" spans="1:26" ht="10" hidden="1" customHeight="1" x14ac:dyDescent="0.2">
      <c r="A179" s="496"/>
      <c r="B179" s="498"/>
      <c r="C179" s="498"/>
      <c r="D179" s="498"/>
      <c r="E179" s="99"/>
      <c r="F179" s="99"/>
      <c r="G179" s="99"/>
      <c r="H179" s="239">
        <f t="shared" si="38"/>
        <v>0</v>
      </c>
      <c r="I179" s="5"/>
      <c r="J179" s="5"/>
      <c r="K179" s="5"/>
      <c r="L179" s="5"/>
      <c r="M179" s="5"/>
      <c r="N179" s="5"/>
      <c r="O179" s="5"/>
      <c r="P179" s="5"/>
      <c r="Q179" s="5"/>
      <c r="R179" s="5"/>
      <c r="W179" s="214">
        <f t="shared" si="39"/>
        <v>0</v>
      </c>
      <c r="X179" s="214">
        <f t="shared" si="40"/>
        <v>0</v>
      </c>
      <c r="Y179" s="214">
        <f t="shared" si="37"/>
        <v>0</v>
      </c>
      <c r="Z179" s="214">
        <f t="shared" si="36"/>
        <v>0</v>
      </c>
    </row>
    <row r="180" spans="1:26" ht="10" hidden="1" customHeight="1" x14ac:dyDescent="0.2">
      <c r="A180" s="496"/>
      <c r="B180" s="498"/>
      <c r="C180" s="498"/>
      <c r="D180" s="498"/>
      <c r="E180" s="99"/>
      <c r="F180" s="99"/>
      <c r="G180" s="99"/>
      <c r="H180" s="239">
        <f t="shared" si="38"/>
        <v>0</v>
      </c>
      <c r="I180" s="5"/>
      <c r="J180" s="5"/>
      <c r="K180" s="5"/>
      <c r="L180" s="5"/>
      <c r="M180" s="5"/>
      <c r="N180" s="5"/>
      <c r="O180" s="5"/>
      <c r="P180" s="5"/>
      <c r="Q180" s="5"/>
      <c r="R180" s="5"/>
      <c r="W180" s="214">
        <f t="shared" si="39"/>
        <v>0</v>
      </c>
      <c r="X180" s="214">
        <f t="shared" si="40"/>
        <v>0</v>
      </c>
      <c r="Y180" s="214">
        <f t="shared" si="37"/>
        <v>0</v>
      </c>
      <c r="Z180" s="214">
        <f t="shared" si="36"/>
        <v>0</v>
      </c>
    </row>
    <row r="181" spans="1:26" ht="10" hidden="1" customHeight="1" x14ac:dyDescent="0.2">
      <c r="A181" s="496"/>
      <c r="B181" s="498"/>
      <c r="C181" s="498"/>
      <c r="D181" s="498"/>
      <c r="E181" s="99"/>
      <c r="F181" s="99"/>
      <c r="G181" s="99"/>
      <c r="H181" s="239">
        <f t="shared" si="38"/>
        <v>0</v>
      </c>
      <c r="I181" s="5"/>
      <c r="J181" s="5"/>
      <c r="K181" s="5"/>
      <c r="L181" s="5"/>
      <c r="M181" s="5"/>
      <c r="N181" s="5"/>
      <c r="O181" s="5"/>
      <c r="P181" s="5"/>
      <c r="Q181" s="5"/>
      <c r="R181" s="5"/>
      <c r="W181" s="214">
        <f t="shared" si="39"/>
        <v>0</v>
      </c>
      <c r="X181" s="214">
        <f t="shared" si="40"/>
        <v>0</v>
      </c>
      <c r="Y181" s="214">
        <f t="shared" si="37"/>
        <v>0</v>
      </c>
      <c r="Z181" s="214">
        <f t="shared" si="36"/>
        <v>0</v>
      </c>
    </row>
    <row r="182" spans="1:26" ht="10" hidden="1" customHeight="1" x14ac:dyDescent="0.2">
      <c r="A182" s="496"/>
      <c r="B182" s="498"/>
      <c r="C182" s="498"/>
      <c r="D182" s="498"/>
      <c r="E182" s="99"/>
      <c r="F182" s="99"/>
      <c r="G182" s="99"/>
      <c r="H182" s="239">
        <f t="shared" ref="H182:H213" si="41">+F182*G182</f>
        <v>0</v>
      </c>
      <c r="I182" s="5"/>
      <c r="J182" s="5"/>
      <c r="K182" s="5"/>
      <c r="L182" s="5"/>
      <c r="M182" s="5"/>
      <c r="N182" s="5"/>
      <c r="O182" s="5"/>
      <c r="P182" s="5"/>
      <c r="Q182" s="5"/>
      <c r="R182" s="5"/>
      <c r="W182" s="214">
        <f t="shared" ref="W182:W217" si="42">IF(E182&gt;1,1,0)</f>
        <v>0</v>
      </c>
      <c r="X182" s="214">
        <f t="shared" ref="X182:X217" si="43">IF(H182&gt;1,1,0)</f>
        <v>0</v>
      </c>
      <c r="Y182" s="214">
        <f t="shared" si="37"/>
        <v>0</v>
      </c>
      <c r="Z182" s="214">
        <f t="shared" ref="Z182:Z217" si="44">IF(Y182=1,1,0)</f>
        <v>0</v>
      </c>
    </row>
    <row r="183" spans="1:26" ht="10" hidden="1" customHeight="1" x14ac:dyDescent="0.2">
      <c r="A183" s="496"/>
      <c r="B183" s="498"/>
      <c r="C183" s="498"/>
      <c r="D183" s="498"/>
      <c r="E183" s="99"/>
      <c r="F183" s="99"/>
      <c r="G183" s="99"/>
      <c r="H183" s="239">
        <f t="shared" si="41"/>
        <v>0</v>
      </c>
      <c r="I183" s="5"/>
      <c r="J183" s="5"/>
      <c r="K183" s="5"/>
      <c r="L183" s="5"/>
      <c r="M183" s="5"/>
      <c r="N183" s="5"/>
      <c r="O183" s="5"/>
      <c r="P183" s="5"/>
      <c r="Q183" s="5"/>
      <c r="R183" s="5"/>
      <c r="W183" s="214">
        <f t="shared" si="42"/>
        <v>0</v>
      </c>
      <c r="X183" s="214">
        <f t="shared" si="43"/>
        <v>0</v>
      </c>
      <c r="Y183" s="214">
        <f t="shared" ref="Y183:Y217" si="45">SUM(W183:X183)</f>
        <v>0</v>
      </c>
      <c r="Z183" s="214">
        <f t="shared" si="44"/>
        <v>0</v>
      </c>
    </row>
    <row r="184" spans="1:26" ht="10" hidden="1" customHeight="1" x14ac:dyDescent="0.2">
      <c r="A184" s="496"/>
      <c r="B184" s="498"/>
      <c r="C184" s="498"/>
      <c r="D184" s="498"/>
      <c r="E184" s="99"/>
      <c r="F184" s="99"/>
      <c r="G184" s="99"/>
      <c r="H184" s="239">
        <f t="shared" si="41"/>
        <v>0</v>
      </c>
      <c r="I184" s="5"/>
      <c r="J184" s="5"/>
      <c r="K184" s="5"/>
      <c r="L184" s="5"/>
      <c r="M184" s="5"/>
      <c r="N184" s="5"/>
      <c r="O184" s="5"/>
      <c r="P184" s="5"/>
      <c r="Q184" s="5"/>
      <c r="R184" s="5"/>
      <c r="W184" s="214">
        <f t="shared" si="42"/>
        <v>0</v>
      </c>
      <c r="X184" s="214">
        <f t="shared" si="43"/>
        <v>0</v>
      </c>
      <c r="Y184" s="214">
        <f t="shared" si="45"/>
        <v>0</v>
      </c>
      <c r="Z184" s="214">
        <f t="shared" si="44"/>
        <v>0</v>
      </c>
    </row>
    <row r="185" spans="1:26" ht="10" hidden="1" customHeight="1" x14ac:dyDescent="0.2">
      <c r="A185" s="496"/>
      <c r="B185" s="498"/>
      <c r="C185" s="498"/>
      <c r="D185" s="498"/>
      <c r="E185" s="99"/>
      <c r="F185" s="99"/>
      <c r="G185" s="99"/>
      <c r="H185" s="239">
        <f t="shared" si="41"/>
        <v>0</v>
      </c>
      <c r="I185" s="5"/>
      <c r="J185" s="5"/>
      <c r="K185" s="5"/>
      <c r="L185" s="5"/>
      <c r="M185" s="5"/>
      <c r="N185" s="5"/>
      <c r="O185" s="5"/>
      <c r="P185" s="5"/>
      <c r="Q185" s="5"/>
      <c r="R185" s="5"/>
      <c r="W185" s="214">
        <f t="shared" si="42"/>
        <v>0</v>
      </c>
      <c r="X185" s="214">
        <f t="shared" si="43"/>
        <v>0</v>
      </c>
      <c r="Y185" s="214">
        <f t="shared" si="45"/>
        <v>0</v>
      </c>
      <c r="Z185" s="214">
        <f t="shared" si="44"/>
        <v>0</v>
      </c>
    </row>
    <row r="186" spans="1:26" ht="10" hidden="1" customHeight="1" x14ac:dyDescent="0.2">
      <c r="A186" s="496"/>
      <c r="B186" s="498"/>
      <c r="C186" s="498"/>
      <c r="D186" s="498"/>
      <c r="E186" s="99"/>
      <c r="F186" s="99"/>
      <c r="G186" s="99"/>
      <c r="H186" s="239">
        <f t="shared" si="41"/>
        <v>0</v>
      </c>
      <c r="I186" s="5"/>
      <c r="J186" s="5"/>
      <c r="K186" s="5"/>
      <c r="L186" s="5"/>
      <c r="M186" s="5"/>
      <c r="N186" s="5"/>
      <c r="O186" s="5"/>
      <c r="P186" s="5"/>
      <c r="Q186" s="5"/>
      <c r="R186" s="5"/>
      <c r="W186" s="214">
        <f t="shared" si="42"/>
        <v>0</v>
      </c>
      <c r="X186" s="214">
        <f t="shared" si="43"/>
        <v>0</v>
      </c>
      <c r="Y186" s="214">
        <f t="shared" si="45"/>
        <v>0</v>
      </c>
      <c r="Z186" s="214">
        <f t="shared" si="44"/>
        <v>0</v>
      </c>
    </row>
    <row r="187" spans="1:26" ht="10" hidden="1" customHeight="1" x14ac:dyDescent="0.2">
      <c r="A187" s="496"/>
      <c r="B187" s="498"/>
      <c r="C187" s="498"/>
      <c r="D187" s="498"/>
      <c r="E187" s="99"/>
      <c r="F187" s="99"/>
      <c r="G187" s="99"/>
      <c r="H187" s="239">
        <f t="shared" si="41"/>
        <v>0</v>
      </c>
      <c r="I187" s="5"/>
      <c r="J187" s="5"/>
      <c r="K187" s="5"/>
      <c r="L187" s="5"/>
      <c r="M187" s="5"/>
      <c r="N187" s="5"/>
      <c r="O187" s="5"/>
      <c r="P187" s="5"/>
      <c r="Q187" s="5"/>
      <c r="R187" s="5"/>
      <c r="W187" s="214">
        <f t="shared" si="42"/>
        <v>0</v>
      </c>
      <c r="X187" s="214">
        <f t="shared" si="43"/>
        <v>0</v>
      </c>
      <c r="Y187" s="214">
        <f t="shared" si="45"/>
        <v>0</v>
      </c>
      <c r="Z187" s="214">
        <f t="shared" si="44"/>
        <v>0</v>
      </c>
    </row>
    <row r="188" spans="1:26" ht="10" hidden="1" customHeight="1" x14ac:dyDescent="0.2">
      <c r="A188" s="496"/>
      <c r="B188" s="498"/>
      <c r="C188" s="498"/>
      <c r="D188" s="498"/>
      <c r="E188" s="99"/>
      <c r="F188" s="99"/>
      <c r="G188" s="99"/>
      <c r="H188" s="239">
        <f t="shared" si="41"/>
        <v>0</v>
      </c>
      <c r="I188" s="5"/>
      <c r="J188" s="5"/>
      <c r="K188" s="5"/>
      <c r="L188" s="5"/>
      <c r="M188" s="5"/>
      <c r="N188" s="5"/>
      <c r="O188" s="5"/>
      <c r="P188" s="5"/>
      <c r="Q188" s="5"/>
      <c r="R188" s="5"/>
      <c r="W188" s="214">
        <f t="shared" si="42"/>
        <v>0</v>
      </c>
      <c r="X188" s="214">
        <f t="shared" si="43"/>
        <v>0</v>
      </c>
      <c r="Y188" s="214">
        <f t="shared" si="45"/>
        <v>0</v>
      </c>
      <c r="Z188" s="214">
        <f t="shared" si="44"/>
        <v>0</v>
      </c>
    </row>
    <row r="189" spans="1:26" ht="10" hidden="1" customHeight="1" x14ac:dyDescent="0.2">
      <c r="A189" s="496"/>
      <c r="B189" s="498"/>
      <c r="C189" s="498"/>
      <c r="D189" s="498"/>
      <c r="E189" s="99"/>
      <c r="F189" s="99"/>
      <c r="G189" s="99"/>
      <c r="H189" s="239">
        <f t="shared" si="41"/>
        <v>0</v>
      </c>
      <c r="I189" s="5"/>
      <c r="J189" s="5"/>
      <c r="K189" s="5"/>
      <c r="L189" s="5"/>
      <c r="M189" s="5"/>
      <c r="N189" s="5"/>
      <c r="O189" s="5"/>
      <c r="P189" s="5"/>
      <c r="Q189" s="5"/>
      <c r="R189" s="5"/>
      <c r="W189" s="214">
        <f t="shared" si="42"/>
        <v>0</v>
      </c>
      <c r="X189" s="214">
        <f t="shared" si="43"/>
        <v>0</v>
      </c>
      <c r="Y189" s="214">
        <f t="shared" si="45"/>
        <v>0</v>
      </c>
      <c r="Z189" s="214">
        <f t="shared" si="44"/>
        <v>0</v>
      </c>
    </row>
    <row r="190" spans="1:26" ht="10" hidden="1" customHeight="1" x14ac:dyDescent="0.2">
      <c r="A190" s="496"/>
      <c r="B190" s="498"/>
      <c r="C190" s="498"/>
      <c r="D190" s="498"/>
      <c r="E190" s="99"/>
      <c r="F190" s="99"/>
      <c r="G190" s="99"/>
      <c r="H190" s="239">
        <f t="shared" si="41"/>
        <v>0</v>
      </c>
      <c r="I190" s="5"/>
      <c r="J190" s="5"/>
      <c r="K190" s="5"/>
      <c r="L190" s="5"/>
      <c r="M190" s="5"/>
      <c r="N190" s="5"/>
      <c r="O190" s="5"/>
      <c r="P190" s="5"/>
      <c r="Q190" s="5"/>
      <c r="R190" s="5"/>
      <c r="W190" s="214">
        <f t="shared" si="42"/>
        <v>0</v>
      </c>
      <c r="X190" s="214">
        <f t="shared" si="43"/>
        <v>0</v>
      </c>
      <c r="Y190" s="214">
        <f t="shared" si="45"/>
        <v>0</v>
      </c>
      <c r="Z190" s="214">
        <f t="shared" si="44"/>
        <v>0</v>
      </c>
    </row>
    <row r="191" spans="1:26" ht="10" hidden="1" customHeight="1" x14ac:dyDescent="0.2">
      <c r="A191" s="496"/>
      <c r="B191" s="498"/>
      <c r="C191" s="498"/>
      <c r="D191" s="498"/>
      <c r="E191" s="99"/>
      <c r="F191" s="99"/>
      <c r="G191" s="99"/>
      <c r="H191" s="239">
        <f t="shared" si="41"/>
        <v>0</v>
      </c>
      <c r="I191" s="5"/>
      <c r="J191" s="5"/>
      <c r="K191" s="5"/>
      <c r="L191" s="5"/>
      <c r="M191" s="5"/>
      <c r="N191" s="5"/>
      <c r="O191" s="5"/>
      <c r="P191" s="5"/>
      <c r="Q191" s="5"/>
      <c r="R191" s="5"/>
      <c r="W191" s="214">
        <f t="shared" si="42"/>
        <v>0</v>
      </c>
      <c r="X191" s="214">
        <f t="shared" si="43"/>
        <v>0</v>
      </c>
      <c r="Y191" s="214">
        <f t="shared" si="45"/>
        <v>0</v>
      </c>
      <c r="Z191" s="214">
        <f t="shared" si="44"/>
        <v>0</v>
      </c>
    </row>
    <row r="192" spans="1:26" ht="10" hidden="1" customHeight="1" x14ac:dyDescent="0.2">
      <c r="A192" s="496"/>
      <c r="B192" s="498"/>
      <c r="C192" s="498"/>
      <c r="D192" s="498"/>
      <c r="E192" s="99"/>
      <c r="F192" s="99"/>
      <c r="G192" s="99"/>
      <c r="H192" s="239">
        <f t="shared" si="41"/>
        <v>0</v>
      </c>
      <c r="I192" s="5"/>
      <c r="J192" s="5"/>
      <c r="K192" s="5"/>
      <c r="L192" s="5"/>
      <c r="M192" s="5"/>
      <c r="N192" s="5"/>
      <c r="O192" s="5"/>
      <c r="P192" s="5"/>
      <c r="Q192" s="5"/>
      <c r="R192" s="5"/>
      <c r="W192" s="214">
        <f t="shared" si="42"/>
        <v>0</v>
      </c>
      <c r="X192" s="214">
        <f t="shared" si="43"/>
        <v>0</v>
      </c>
      <c r="Y192" s="214">
        <f t="shared" si="45"/>
        <v>0</v>
      </c>
      <c r="Z192" s="214">
        <f t="shared" si="44"/>
        <v>0</v>
      </c>
    </row>
    <row r="193" spans="1:26" ht="10" hidden="1" customHeight="1" x14ac:dyDescent="0.2">
      <c r="A193" s="496"/>
      <c r="B193" s="498"/>
      <c r="C193" s="498"/>
      <c r="D193" s="498"/>
      <c r="E193" s="99"/>
      <c r="F193" s="99"/>
      <c r="G193" s="99"/>
      <c r="H193" s="239">
        <f t="shared" si="41"/>
        <v>0</v>
      </c>
      <c r="I193" s="5"/>
      <c r="J193" s="5"/>
      <c r="K193" s="5"/>
      <c r="L193" s="5"/>
      <c r="M193" s="5"/>
      <c r="N193" s="5"/>
      <c r="O193" s="5"/>
      <c r="P193" s="5"/>
      <c r="Q193" s="5"/>
      <c r="R193" s="5"/>
      <c r="W193" s="214">
        <f t="shared" si="42"/>
        <v>0</v>
      </c>
      <c r="X193" s="214">
        <f t="shared" si="43"/>
        <v>0</v>
      </c>
      <c r="Y193" s="214">
        <f t="shared" si="45"/>
        <v>0</v>
      </c>
      <c r="Z193" s="214">
        <f t="shared" si="44"/>
        <v>0</v>
      </c>
    </row>
    <row r="194" spans="1:26" ht="10" hidden="1" customHeight="1" x14ac:dyDescent="0.2">
      <c r="A194" s="496"/>
      <c r="B194" s="498"/>
      <c r="C194" s="498"/>
      <c r="D194" s="498"/>
      <c r="E194" s="99"/>
      <c r="F194" s="99"/>
      <c r="G194" s="99"/>
      <c r="H194" s="239">
        <f t="shared" si="41"/>
        <v>0</v>
      </c>
      <c r="I194" s="5"/>
      <c r="J194" s="5"/>
      <c r="K194" s="5"/>
      <c r="L194" s="5"/>
      <c r="M194" s="5"/>
      <c r="N194" s="5"/>
      <c r="O194" s="5"/>
      <c r="P194" s="5"/>
      <c r="Q194" s="5"/>
      <c r="R194" s="5"/>
      <c r="W194" s="214">
        <f t="shared" si="42"/>
        <v>0</v>
      </c>
      <c r="X194" s="214">
        <f t="shared" si="43"/>
        <v>0</v>
      </c>
      <c r="Y194" s="214">
        <f t="shared" si="45"/>
        <v>0</v>
      </c>
      <c r="Z194" s="214">
        <f t="shared" si="44"/>
        <v>0</v>
      </c>
    </row>
    <row r="195" spans="1:26" ht="10" hidden="1" customHeight="1" x14ac:dyDescent="0.2">
      <c r="A195" s="496"/>
      <c r="B195" s="498"/>
      <c r="C195" s="498"/>
      <c r="D195" s="498"/>
      <c r="E195" s="99"/>
      <c r="F195" s="99"/>
      <c r="G195" s="99"/>
      <c r="H195" s="239">
        <f t="shared" si="41"/>
        <v>0</v>
      </c>
      <c r="I195" s="5"/>
      <c r="J195" s="5"/>
      <c r="K195" s="5"/>
      <c r="L195" s="5"/>
      <c r="M195" s="5"/>
      <c r="N195" s="5"/>
      <c r="O195" s="5"/>
      <c r="P195" s="5"/>
      <c r="Q195" s="5"/>
      <c r="R195" s="5"/>
      <c r="W195" s="214">
        <f t="shared" si="42"/>
        <v>0</v>
      </c>
      <c r="X195" s="214">
        <f t="shared" si="43"/>
        <v>0</v>
      </c>
      <c r="Y195" s="214">
        <f t="shared" si="45"/>
        <v>0</v>
      </c>
      <c r="Z195" s="214">
        <f t="shared" si="44"/>
        <v>0</v>
      </c>
    </row>
    <row r="196" spans="1:26" ht="10" hidden="1" customHeight="1" x14ac:dyDescent="0.2">
      <c r="A196" s="496"/>
      <c r="B196" s="498"/>
      <c r="C196" s="498"/>
      <c r="D196" s="498"/>
      <c r="E196" s="99"/>
      <c r="F196" s="99"/>
      <c r="G196" s="99"/>
      <c r="H196" s="239">
        <f t="shared" si="41"/>
        <v>0</v>
      </c>
      <c r="I196" s="5"/>
      <c r="J196" s="5"/>
      <c r="K196" s="5"/>
      <c r="L196" s="5"/>
      <c r="M196" s="5"/>
      <c r="N196" s="5"/>
      <c r="O196" s="5"/>
      <c r="P196" s="5"/>
      <c r="Q196" s="5"/>
      <c r="R196" s="5"/>
      <c r="W196" s="214">
        <f t="shared" si="42"/>
        <v>0</v>
      </c>
      <c r="X196" s="214">
        <f t="shared" si="43"/>
        <v>0</v>
      </c>
      <c r="Y196" s="214">
        <f t="shared" si="45"/>
        <v>0</v>
      </c>
      <c r="Z196" s="214">
        <f t="shared" si="44"/>
        <v>0</v>
      </c>
    </row>
    <row r="197" spans="1:26" ht="10" hidden="1" customHeight="1" x14ac:dyDescent="0.2">
      <c r="A197" s="496"/>
      <c r="B197" s="498"/>
      <c r="C197" s="498"/>
      <c r="D197" s="498"/>
      <c r="E197" s="99"/>
      <c r="F197" s="99"/>
      <c r="G197" s="99"/>
      <c r="H197" s="239">
        <f t="shared" si="41"/>
        <v>0</v>
      </c>
      <c r="I197" s="5"/>
      <c r="J197" s="5"/>
      <c r="K197" s="5"/>
      <c r="L197" s="5"/>
      <c r="M197" s="5"/>
      <c r="N197" s="5"/>
      <c r="O197" s="5"/>
      <c r="P197" s="5"/>
      <c r="Q197" s="5"/>
      <c r="R197" s="5"/>
      <c r="W197" s="214">
        <f t="shared" si="42"/>
        <v>0</v>
      </c>
      <c r="X197" s="214">
        <f t="shared" si="43"/>
        <v>0</v>
      </c>
      <c r="Y197" s="214">
        <f t="shared" si="45"/>
        <v>0</v>
      </c>
      <c r="Z197" s="214">
        <f t="shared" si="44"/>
        <v>0</v>
      </c>
    </row>
    <row r="198" spans="1:26" ht="10" hidden="1" customHeight="1" x14ac:dyDescent="0.2">
      <c r="A198" s="496"/>
      <c r="B198" s="498"/>
      <c r="C198" s="498"/>
      <c r="D198" s="498"/>
      <c r="E198" s="99"/>
      <c r="F198" s="99"/>
      <c r="G198" s="99"/>
      <c r="H198" s="239">
        <f t="shared" si="41"/>
        <v>0</v>
      </c>
      <c r="I198" s="5"/>
      <c r="J198" s="5"/>
      <c r="K198" s="5"/>
      <c r="L198" s="5"/>
      <c r="M198" s="5"/>
      <c r="N198" s="5"/>
      <c r="O198" s="5"/>
      <c r="P198" s="5"/>
      <c r="Q198" s="5"/>
      <c r="R198" s="5"/>
      <c r="W198" s="214">
        <f t="shared" si="42"/>
        <v>0</v>
      </c>
      <c r="X198" s="214">
        <f t="shared" si="43"/>
        <v>0</v>
      </c>
      <c r="Y198" s="214">
        <f t="shared" si="45"/>
        <v>0</v>
      </c>
      <c r="Z198" s="214">
        <f t="shared" si="44"/>
        <v>0</v>
      </c>
    </row>
    <row r="199" spans="1:26" ht="10" hidden="1" customHeight="1" x14ac:dyDescent="0.2">
      <c r="A199" s="496"/>
      <c r="B199" s="498"/>
      <c r="C199" s="498"/>
      <c r="D199" s="498"/>
      <c r="E199" s="99"/>
      <c r="F199" s="99"/>
      <c r="G199" s="99"/>
      <c r="H199" s="239">
        <f t="shared" si="41"/>
        <v>0</v>
      </c>
      <c r="I199" s="5"/>
      <c r="J199" s="5"/>
      <c r="K199" s="5"/>
      <c r="L199" s="5"/>
      <c r="M199" s="5"/>
      <c r="N199" s="5"/>
      <c r="O199" s="5"/>
      <c r="P199" s="5"/>
      <c r="Q199" s="5"/>
      <c r="R199" s="5"/>
      <c r="W199" s="214">
        <f t="shared" si="42"/>
        <v>0</v>
      </c>
      <c r="X199" s="214">
        <f t="shared" si="43"/>
        <v>0</v>
      </c>
      <c r="Y199" s="214">
        <f t="shared" si="45"/>
        <v>0</v>
      </c>
      <c r="Z199" s="214">
        <f t="shared" si="44"/>
        <v>0</v>
      </c>
    </row>
    <row r="200" spans="1:26" ht="10" hidden="1" customHeight="1" x14ac:dyDescent="0.2">
      <c r="A200" s="496"/>
      <c r="B200" s="498"/>
      <c r="C200" s="498"/>
      <c r="D200" s="498"/>
      <c r="E200" s="99"/>
      <c r="F200" s="99"/>
      <c r="G200" s="99"/>
      <c r="H200" s="239">
        <f t="shared" si="41"/>
        <v>0</v>
      </c>
      <c r="I200" s="5"/>
      <c r="J200" s="5"/>
      <c r="K200" s="5"/>
      <c r="L200" s="5"/>
      <c r="M200" s="5"/>
      <c r="N200" s="5"/>
      <c r="O200" s="5"/>
      <c r="P200" s="5"/>
      <c r="Q200" s="5"/>
      <c r="R200" s="5"/>
      <c r="W200" s="214">
        <f t="shared" si="42"/>
        <v>0</v>
      </c>
      <c r="X200" s="214">
        <f t="shared" si="43"/>
        <v>0</v>
      </c>
      <c r="Y200" s="214">
        <f t="shared" si="45"/>
        <v>0</v>
      </c>
      <c r="Z200" s="214">
        <f t="shared" si="44"/>
        <v>0</v>
      </c>
    </row>
    <row r="201" spans="1:26" ht="10" hidden="1" customHeight="1" x14ac:dyDescent="0.2">
      <c r="A201" s="496"/>
      <c r="B201" s="498"/>
      <c r="C201" s="498"/>
      <c r="D201" s="498"/>
      <c r="E201" s="99"/>
      <c r="F201" s="99"/>
      <c r="G201" s="99"/>
      <c r="H201" s="239">
        <f t="shared" si="41"/>
        <v>0</v>
      </c>
      <c r="I201" s="5"/>
      <c r="J201" s="5"/>
      <c r="K201" s="5"/>
      <c r="L201" s="5"/>
      <c r="M201" s="5"/>
      <c r="N201" s="5"/>
      <c r="O201" s="5"/>
      <c r="P201" s="5"/>
      <c r="Q201" s="5"/>
      <c r="R201" s="5"/>
      <c r="W201" s="214">
        <f t="shared" si="42"/>
        <v>0</v>
      </c>
      <c r="X201" s="214">
        <f t="shared" si="43"/>
        <v>0</v>
      </c>
      <c r="Y201" s="214">
        <f t="shared" si="45"/>
        <v>0</v>
      </c>
      <c r="Z201" s="214">
        <f t="shared" si="44"/>
        <v>0</v>
      </c>
    </row>
    <row r="202" spans="1:26" ht="10" hidden="1" customHeight="1" x14ac:dyDescent="0.2">
      <c r="A202" s="496"/>
      <c r="B202" s="498"/>
      <c r="C202" s="498"/>
      <c r="D202" s="498"/>
      <c r="E202" s="99"/>
      <c r="F202" s="99"/>
      <c r="G202" s="99"/>
      <c r="H202" s="239">
        <f t="shared" si="41"/>
        <v>0</v>
      </c>
      <c r="I202" s="5"/>
      <c r="J202" s="5"/>
      <c r="K202" s="5"/>
      <c r="L202" s="5"/>
      <c r="M202" s="5"/>
      <c r="N202" s="5"/>
      <c r="O202" s="5"/>
      <c r="P202" s="5"/>
      <c r="Q202" s="5"/>
      <c r="R202" s="5"/>
      <c r="W202" s="214">
        <f t="shared" si="42"/>
        <v>0</v>
      </c>
      <c r="X202" s="214">
        <f t="shared" si="43"/>
        <v>0</v>
      </c>
      <c r="Y202" s="214">
        <f t="shared" si="45"/>
        <v>0</v>
      </c>
      <c r="Z202" s="214">
        <f t="shared" si="44"/>
        <v>0</v>
      </c>
    </row>
    <row r="203" spans="1:26" ht="10" hidden="1" customHeight="1" x14ac:dyDescent="0.2">
      <c r="A203" s="496"/>
      <c r="B203" s="498"/>
      <c r="C203" s="498"/>
      <c r="D203" s="498"/>
      <c r="E203" s="99"/>
      <c r="F203" s="99"/>
      <c r="G203" s="99"/>
      <c r="H203" s="239">
        <f t="shared" si="41"/>
        <v>0</v>
      </c>
      <c r="I203" s="5"/>
      <c r="J203" s="5"/>
      <c r="K203" s="5"/>
      <c r="L203" s="5"/>
      <c r="M203" s="5"/>
      <c r="N203" s="5"/>
      <c r="O203" s="5"/>
      <c r="P203" s="5"/>
      <c r="Q203" s="5"/>
      <c r="R203" s="5"/>
      <c r="W203" s="214">
        <f t="shared" si="42"/>
        <v>0</v>
      </c>
      <c r="X203" s="214">
        <f t="shared" si="43"/>
        <v>0</v>
      </c>
      <c r="Y203" s="214">
        <f t="shared" si="45"/>
        <v>0</v>
      </c>
      <c r="Z203" s="214">
        <f t="shared" si="44"/>
        <v>0</v>
      </c>
    </row>
    <row r="204" spans="1:26" ht="10" hidden="1" customHeight="1" x14ac:dyDescent="0.2">
      <c r="A204" s="496"/>
      <c r="B204" s="498"/>
      <c r="C204" s="498"/>
      <c r="D204" s="498"/>
      <c r="E204" s="99"/>
      <c r="F204" s="99"/>
      <c r="G204" s="99"/>
      <c r="H204" s="239">
        <f t="shared" si="41"/>
        <v>0</v>
      </c>
      <c r="I204" s="5"/>
      <c r="J204" s="5"/>
      <c r="K204" s="5"/>
      <c r="L204" s="5"/>
      <c r="M204" s="5"/>
      <c r="N204" s="5"/>
      <c r="O204" s="5"/>
      <c r="P204" s="5"/>
      <c r="Q204" s="5"/>
      <c r="R204" s="5"/>
      <c r="W204" s="214">
        <f t="shared" si="42"/>
        <v>0</v>
      </c>
      <c r="X204" s="214">
        <f t="shared" si="43"/>
        <v>0</v>
      </c>
      <c r="Y204" s="214">
        <f t="shared" si="45"/>
        <v>0</v>
      </c>
      <c r="Z204" s="214">
        <f t="shared" si="44"/>
        <v>0</v>
      </c>
    </row>
    <row r="205" spans="1:26" ht="10" hidden="1" customHeight="1" x14ac:dyDescent="0.2">
      <c r="A205" s="496"/>
      <c r="B205" s="498"/>
      <c r="C205" s="498"/>
      <c r="D205" s="498"/>
      <c r="E205" s="99"/>
      <c r="F205" s="99"/>
      <c r="G205" s="99"/>
      <c r="H205" s="239">
        <f t="shared" si="41"/>
        <v>0</v>
      </c>
      <c r="I205" s="5"/>
      <c r="J205" s="5"/>
      <c r="K205" s="5"/>
      <c r="L205" s="5"/>
      <c r="M205" s="5"/>
      <c r="N205" s="5"/>
      <c r="O205" s="5"/>
      <c r="P205" s="5"/>
      <c r="Q205" s="5"/>
      <c r="R205" s="5"/>
      <c r="W205" s="214">
        <f t="shared" si="42"/>
        <v>0</v>
      </c>
      <c r="X205" s="214">
        <f t="shared" si="43"/>
        <v>0</v>
      </c>
      <c r="Y205" s="214">
        <f t="shared" si="45"/>
        <v>0</v>
      </c>
      <c r="Z205" s="214">
        <f t="shared" si="44"/>
        <v>0</v>
      </c>
    </row>
    <row r="206" spans="1:26" ht="10" hidden="1" customHeight="1" x14ac:dyDescent="0.2">
      <c r="A206" s="496"/>
      <c r="B206" s="498"/>
      <c r="C206" s="498"/>
      <c r="D206" s="498"/>
      <c r="E206" s="99"/>
      <c r="F206" s="99"/>
      <c r="G206" s="99"/>
      <c r="H206" s="239">
        <f t="shared" si="41"/>
        <v>0</v>
      </c>
      <c r="I206" s="5"/>
      <c r="J206" s="5"/>
      <c r="K206" s="5"/>
      <c r="L206" s="5"/>
      <c r="M206" s="5"/>
      <c r="N206" s="5"/>
      <c r="O206" s="5"/>
      <c r="P206" s="5"/>
      <c r="Q206" s="5"/>
      <c r="R206" s="5"/>
      <c r="W206" s="214">
        <f t="shared" si="42"/>
        <v>0</v>
      </c>
      <c r="X206" s="214">
        <f t="shared" si="43"/>
        <v>0</v>
      </c>
      <c r="Y206" s="214">
        <f t="shared" si="45"/>
        <v>0</v>
      </c>
      <c r="Z206" s="214">
        <f t="shared" si="44"/>
        <v>0</v>
      </c>
    </row>
    <row r="207" spans="1:26" ht="10" hidden="1" customHeight="1" x14ac:dyDescent="0.2">
      <c r="A207" s="496"/>
      <c r="B207" s="498"/>
      <c r="C207" s="498"/>
      <c r="D207" s="498"/>
      <c r="E207" s="99"/>
      <c r="F207" s="99"/>
      <c r="G207" s="99"/>
      <c r="H207" s="239">
        <f t="shared" si="41"/>
        <v>0</v>
      </c>
      <c r="I207" s="5"/>
      <c r="J207" s="5"/>
      <c r="K207" s="5"/>
      <c r="L207" s="5"/>
      <c r="M207" s="5"/>
      <c r="N207" s="5"/>
      <c r="O207" s="5"/>
      <c r="P207" s="5"/>
      <c r="Q207" s="5"/>
      <c r="R207" s="5"/>
      <c r="W207" s="214">
        <f t="shared" si="42"/>
        <v>0</v>
      </c>
      <c r="X207" s="214">
        <f t="shared" si="43"/>
        <v>0</v>
      </c>
      <c r="Y207" s="214">
        <f t="shared" si="45"/>
        <v>0</v>
      </c>
      <c r="Z207" s="214">
        <f t="shared" si="44"/>
        <v>0</v>
      </c>
    </row>
    <row r="208" spans="1:26" ht="10" hidden="1" customHeight="1" x14ac:dyDescent="0.2">
      <c r="A208" s="496"/>
      <c r="B208" s="498"/>
      <c r="C208" s="498"/>
      <c r="D208" s="498"/>
      <c r="E208" s="99"/>
      <c r="F208" s="99"/>
      <c r="G208" s="99"/>
      <c r="H208" s="239">
        <f t="shared" si="41"/>
        <v>0</v>
      </c>
      <c r="I208" s="5"/>
      <c r="J208" s="5"/>
      <c r="K208" s="5"/>
      <c r="L208" s="5"/>
      <c r="M208" s="5"/>
      <c r="N208" s="5"/>
      <c r="O208" s="5"/>
      <c r="P208" s="5"/>
      <c r="Q208" s="5"/>
      <c r="R208" s="5"/>
      <c r="W208" s="214">
        <f t="shared" si="42"/>
        <v>0</v>
      </c>
      <c r="X208" s="214">
        <f t="shared" si="43"/>
        <v>0</v>
      </c>
      <c r="Y208" s="214">
        <f t="shared" si="45"/>
        <v>0</v>
      </c>
      <c r="Z208" s="214">
        <f t="shared" si="44"/>
        <v>0</v>
      </c>
    </row>
    <row r="209" spans="1:26" ht="10" hidden="1" customHeight="1" x14ac:dyDescent="0.2">
      <c r="A209" s="496"/>
      <c r="B209" s="498"/>
      <c r="C209" s="498"/>
      <c r="D209" s="498"/>
      <c r="E209" s="99"/>
      <c r="F209" s="99"/>
      <c r="G209" s="99"/>
      <c r="H209" s="239">
        <f t="shared" si="41"/>
        <v>0</v>
      </c>
      <c r="I209" s="5"/>
      <c r="J209" s="5"/>
      <c r="K209" s="5"/>
      <c r="L209" s="5"/>
      <c r="M209" s="5"/>
      <c r="N209" s="5"/>
      <c r="O209" s="5"/>
      <c r="P209" s="5"/>
      <c r="Q209" s="5"/>
      <c r="R209" s="5"/>
      <c r="W209" s="214">
        <f t="shared" si="42"/>
        <v>0</v>
      </c>
      <c r="X209" s="214">
        <f t="shared" si="43"/>
        <v>0</v>
      </c>
      <c r="Y209" s="214">
        <f t="shared" si="45"/>
        <v>0</v>
      </c>
      <c r="Z209" s="214">
        <f t="shared" si="44"/>
        <v>0</v>
      </c>
    </row>
    <row r="210" spans="1:26" ht="10" hidden="1" customHeight="1" x14ac:dyDescent="0.2">
      <c r="A210" s="496"/>
      <c r="B210" s="498"/>
      <c r="C210" s="498"/>
      <c r="D210" s="498"/>
      <c r="E210" s="99"/>
      <c r="F210" s="99"/>
      <c r="G210" s="99"/>
      <c r="H210" s="239">
        <f t="shared" si="41"/>
        <v>0</v>
      </c>
      <c r="I210" s="5"/>
      <c r="J210" s="5"/>
      <c r="K210" s="5"/>
      <c r="L210" s="5"/>
      <c r="M210" s="5"/>
      <c r="N210" s="5"/>
      <c r="O210" s="5"/>
      <c r="P210" s="5"/>
      <c r="Q210" s="5"/>
      <c r="R210" s="5"/>
      <c r="W210" s="214">
        <f t="shared" si="42"/>
        <v>0</v>
      </c>
      <c r="X210" s="214">
        <f t="shared" si="43"/>
        <v>0</v>
      </c>
      <c r="Y210" s="214">
        <f t="shared" si="45"/>
        <v>0</v>
      </c>
      <c r="Z210" s="214">
        <f t="shared" si="44"/>
        <v>0</v>
      </c>
    </row>
    <row r="211" spans="1:26" ht="10" hidden="1" customHeight="1" x14ac:dyDescent="0.2">
      <c r="A211" s="496"/>
      <c r="B211" s="498"/>
      <c r="C211" s="498"/>
      <c r="D211" s="498"/>
      <c r="E211" s="99"/>
      <c r="F211" s="99"/>
      <c r="G211" s="99"/>
      <c r="H211" s="239">
        <f t="shared" si="41"/>
        <v>0</v>
      </c>
      <c r="I211" s="5"/>
      <c r="J211" s="5"/>
      <c r="K211" s="5"/>
      <c r="L211" s="5"/>
      <c r="M211" s="5"/>
      <c r="N211" s="5"/>
      <c r="O211" s="5"/>
      <c r="P211" s="5"/>
      <c r="Q211" s="5"/>
      <c r="R211" s="5"/>
      <c r="W211" s="214">
        <f t="shared" si="42"/>
        <v>0</v>
      </c>
      <c r="X211" s="214">
        <f t="shared" si="43"/>
        <v>0</v>
      </c>
      <c r="Y211" s="214">
        <f t="shared" si="45"/>
        <v>0</v>
      </c>
      <c r="Z211" s="214">
        <f t="shared" si="44"/>
        <v>0</v>
      </c>
    </row>
    <row r="212" spans="1:26" ht="10" hidden="1" customHeight="1" x14ac:dyDescent="0.2">
      <c r="A212" s="496"/>
      <c r="B212" s="498"/>
      <c r="C212" s="498"/>
      <c r="D212" s="498"/>
      <c r="E212" s="99"/>
      <c r="F212" s="99"/>
      <c r="G212" s="99"/>
      <c r="H212" s="239">
        <f t="shared" si="41"/>
        <v>0</v>
      </c>
      <c r="I212" s="5"/>
      <c r="J212" s="5"/>
      <c r="K212" s="5"/>
      <c r="L212" s="5"/>
      <c r="M212" s="5"/>
      <c r="N212" s="5"/>
      <c r="O212" s="5"/>
      <c r="P212" s="5"/>
      <c r="Q212" s="5"/>
      <c r="R212" s="5"/>
      <c r="W212" s="214">
        <f t="shared" si="42"/>
        <v>0</v>
      </c>
      <c r="X212" s="214">
        <f t="shared" si="43"/>
        <v>0</v>
      </c>
      <c r="Y212" s="214">
        <f t="shared" si="45"/>
        <v>0</v>
      </c>
      <c r="Z212" s="214">
        <f t="shared" si="44"/>
        <v>0</v>
      </c>
    </row>
    <row r="213" spans="1:26" ht="10" hidden="1" customHeight="1" x14ac:dyDescent="0.2">
      <c r="A213" s="496"/>
      <c r="B213" s="498"/>
      <c r="C213" s="498"/>
      <c r="D213" s="498"/>
      <c r="E213" s="99"/>
      <c r="F213" s="99"/>
      <c r="G213" s="99"/>
      <c r="H213" s="239">
        <f t="shared" si="41"/>
        <v>0</v>
      </c>
      <c r="I213" s="5"/>
      <c r="J213" s="5"/>
      <c r="K213" s="5"/>
      <c r="L213" s="5"/>
      <c r="M213" s="5"/>
      <c r="N213" s="5"/>
      <c r="O213" s="5"/>
      <c r="P213" s="5"/>
      <c r="Q213" s="5"/>
      <c r="R213" s="5"/>
      <c r="W213" s="214">
        <f t="shared" si="42"/>
        <v>0</v>
      </c>
      <c r="X213" s="214">
        <f t="shared" si="43"/>
        <v>0</v>
      </c>
      <c r="Y213" s="214">
        <f t="shared" si="45"/>
        <v>0</v>
      </c>
      <c r="Z213" s="214">
        <f t="shared" si="44"/>
        <v>0</v>
      </c>
    </row>
    <row r="214" spans="1:26" ht="10" hidden="1" customHeight="1" x14ac:dyDescent="0.2">
      <c r="A214" s="496"/>
      <c r="B214" s="498"/>
      <c r="C214" s="498"/>
      <c r="D214" s="498"/>
      <c r="E214" s="99"/>
      <c r="F214" s="99"/>
      <c r="G214" s="99"/>
      <c r="H214" s="239">
        <f t="shared" ref="H214:H217" si="46">+F214*G214</f>
        <v>0</v>
      </c>
      <c r="I214" s="5"/>
      <c r="J214" s="5"/>
      <c r="K214" s="5"/>
      <c r="L214" s="5"/>
      <c r="M214" s="5"/>
      <c r="N214" s="5"/>
      <c r="O214" s="5"/>
      <c r="P214" s="5"/>
      <c r="Q214" s="5"/>
      <c r="R214" s="5"/>
      <c r="W214" s="214">
        <f t="shared" si="42"/>
        <v>0</v>
      </c>
      <c r="X214" s="214">
        <f t="shared" si="43"/>
        <v>0</v>
      </c>
      <c r="Y214" s="214">
        <f t="shared" si="45"/>
        <v>0</v>
      </c>
      <c r="Z214" s="214">
        <f t="shared" si="44"/>
        <v>0</v>
      </c>
    </row>
    <row r="215" spans="1:26" ht="10" hidden="1" customHeight="1" x14ac:dyDescent="0.2">
      <c r="A215" s="496"/>
      <c r="B215" s="498"/>
      <c r="C215" s="498"/>
      <c r="D215" s="498"/>
      <c r="E215" s="99"/>
      <c r="F215" s="99"/>
      <c r="G215" s="99"/>
      <c r="H215" s="239">
        <f t="shared" si="46"/>
        <v>0</v>
      </c>
      <c r="I215" s="5"/>
      <c r="J215" s="5"/>
      <c r="K215" s="5"/>
      <c r="L215" s="5"/>
      <c r="M215" s="5"/>
      <c r="N215" s="5"/>
      <c r="O215" s="5"/>
      <c r="P215" s="5"/>
      <c r="Q215" s="5"/>
      <c r="R215" s="5"/>
      <c r="W215" s="214">
        <f t="shared" si="42"/>
        <v>0</v>
      </c>
      <c r="X215" s="214">
        <f t="shared" si="43"/>
        <v>0</v>
      </c>
      <c r="Y215" s="214">
        <f t="shared" si="45"/>
        <v>0</v>
      </c>
      <c r="Z215" s="214">
        <f t="shared" si="44"/>
        <v>0</v>
      </c>
    </row>
    <row r="216" spans="1:26" ht="10" hidden="1" customHeight="1" x14ac:dyDescent="0.2">
      <c r="A216" s="496"/>
      <c r="B216" s="498"/>
      <c r="C216" s="498"/>
      <c r="D216" s="498"/>
      <c r="E216" s="99"/>
      <c r="F216" s="99"/>
      <c r="G216" s="99"/>
      <c r="H216" s="239">
        <f t="shared" si="46"/>
        <v>0</v>
      </c>
      <c r="I216" s="5"/>
      <c r="J216" s="5"/>
      <c r="K216" s="5"/>
      <c r="L216" s="5"/>
      <c r="M216" s="5"/>
      <c r="N216" s="5"/>
      <c r="O216" s="5"/>
      <c r="P216" s="5"/>
      <c r="Q216" s="5"/>
      <c r="R216" s="5"/>
      <c r="W216" s="214">
        <f t="shared" si="42"/>
        <v>0</v>
      </c>
      <c r="X216" s="214">
        <f t="shared" si="43"/>
        <v>0</v>
      </c>
      <c r="Y216" s="214">
        <f t="shared" si="45"/>
        <v>0</v>
      </c>
      <c r="Z216" s="214">
        <f t="shared" si="44"/>
        <v>0</v>
      </c>
    </row>
    <row r="217" spans="1:26" ht="10" customHeight="1" x14ac:dyDescent="0.2">
      <c r="A217" s="496"/>
      <c r="B217" s="498"/>
      <c r="C217" s="498"/>
      <c r="D217" s="498"/>
      <c r="E217" s="99"/>
      <c r="F217" s="99"/>
      <c r="G217" s="99"/>
      <c r="H217" s="239">
        <f t="shared" si="46"/>
        <v>0</v>
      </c>
      <c r="I217" s="5"/>
      <c r="J217" s="5"/>
      <c r="K217" s="5"/>
      <c r="L217" s="5"/>
      <c r="M217" s="5"/>
      <c r="N217" s="5"/>
      <c r="O217" s="5"/>
      <c r="P217" s="5"/>
      <c r="Q217" s="5"/>
      <c r="R217" s="5"/>
      <c r="W217" s="214">
        <f t="shared" si="42"/>
        <v>0</v>
      </c>
      <c r="X217" s="214">
        <f t="shared" si="43"/>
        <v>0</v>
      </c>
      <c r="Y217" s="214">
        <f t="shared" si="45"/>
        <v>0</v>
      </c>
      <c r="Z217" s="214">
        <f t="shared" si="44"/>
        <v>0</v>
      </c>
    </row>
    <row r="218" spans="1:26" x14ac:dyDescent="0.2">
      <c r="A218" s="496"/>
      <c r="B218" s="499"/>
      <c r="C218" s="499"/>
      <c r="D218" s="499"/>
      <c r="E218" s="193">
        <f>SUM(E118:E217)</f>
        <v>0</v>
      </c>
      <c r="F218" s="241"/>
      <c r="G218" s="198" t="s">
        <v>133</v>
      </c>
      <c r="H218" s="193">
        <f>SUM(H118:H217)</f>
        <v>0</v>
      </c>
      <c r="I218" s="267"/>
      <c r="J218" s="267"/>
      <c r="K218" s="267"/>
      <c r="L218" s="5"/>
      <c r="M218" s="5"/>
      <c r="N218" s="5"/>
      <c r="O218" s="5"/>
      <c r="P218" s="5"/>
      <c r="Q218" s="5"/>
      <c r="R218" s="5"/>
      <c r="W218" s="214"/>
      <c r="X218" s="214"/>
      <c r="Y218" s="214"/>
      <c r="Z218" s="251">
        <f>SUM(Z118:Z217)</f>
        <v>0</v>
      </c>
    </row>
    <row r="219" spans="1:26" x14ac:dyDescent="0.2">
      <c r="W219" s="214"/>
      <c r="X219" s="214"/>
      <c r="Y219" s="214"/>
      <c r="Z219" s="214"/>
    </row>
    <row r="220" spans="1:26" x14ac:dyDescent="0.2">
      <c r="W220" s="214"/>
      <c r="X220" s="214"/>
      <c r="Y220" s="214"/>
      <c r="Z220" s="214"/>
    </row>
    <row r="237" spans="1:1" x14ac:dyDescent="0.2">
      <c r="A237" s="103" t="s">
        <v>109</v>
      </c>
    </row>
    <row r="238" spans="1:1" x14ac:dyDescent="0.2">
      <c r="A238" s="103" t="s">
        <v>110</v>
      </c>
    </row>
  </sheetData>
  <sheetProtection algorithmName="SHA-512" hashValue="s1b1R95y+8lSfq7k34G477KgBPGvUO15bKqnqifYc9Fpny/7T4YAL/J3TjuagciTOSpL3/ukZ3nAlTpry2+EGw==" saltValue="i3boLacKhgJ1EIEy4a9/Pg==" spinCount="100000" sheet="1" formatCells="0" formatColumns="0" formatRows="0" autoFilter="0"/>
  <mergeCells count="105">
    <mergeCell ref="B117:D117"/>
    <mergeCell ref="B118:D118"/>
    <mergeCell ref="B119:D119"/>
    <mergeCell ref="B120:D120"/>
    <mergeCell ref="B121:D121"/>
    <mergeCell ref="B122:D122"/>
    <mergeCell ref="B135:D135"/>
    <mergeCell ref="B136:D136"/>
    <mergeCell ref="B137:D137"/>
    <mergeCell ref="B129:D129"/>
    <mergeCell ref="B130:D130"/>
    <mergeCell ref="B131:D131"/>
    <mergeCell ref="B123:D123"/>
    <mergeCell ref="B124:D124"/>
    <mergeCell ref="B125:D125"/>
    <mergeCell ref="B126:D126"/>
    <mergeCell ref="B127:D127"/>
    <mergeCell ref="B128:D128"/>
    <mergeCell ref="B138:D138"/>
    <mergeCell ref="B139:D139"/>
    <mergeCell ref="B140:D140"/>
    <mergeCell ref="B132:D132"/>
    <mergeCell ref="B133:D133"/>
    <mergeCell ref="B134:D134"/>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98:D198"/>
    <mergeCell ref="B199:D199"/>
    <mergeCell ref="B200:D200"/>
    <mergeCell ref="B189:D189"/>
    <mergeCell ref="B190:D190"/>
    <mergeCell ref="B191:D191"/>
    <mergeCell ref="B192:D192"/>
    <mergeCell ref="B193:D193"/>
    <mergeCell ref="B194:D194"/>
    <mergeCell ref="O9:P9"/>
    <mergeCell ref="A115:A218"/>
    <mergeCell ref="A7:A111"/>
    <mergeCell ref="B216:D216"/>
    <mergeCell ref="B217:D217"/>
    <mergeCell ref="B218:D218"/>
    <mergeCell ref="B210:D210"/>
    <mergeCell ref="B211:D211"/>
    <mergeCell ref="B212:D212"/>
    <mergeCell ref="B207:D207"/>
    <mergeCell ref="B208:D208"/>
    <mergeCell ref="B209:D209"/>
    <mergeCell ref="B213:D213"/>
    <mergeCell ref="B214:D214"/>
    <mergeCell ref="B215:D215"/>
    <mergeCell ref="B201:D201"/>
    <mergeCell ref="B202:D202"/>
    <mergeCell ref="B203:D203"/>
    <mergeCell ref="B204:D204"/>
    <mergeCell ref="B205:D205"/>
    <mergeCell ref="B206:D206"/>
    <mergeCell ref="B195:D195"/>
    <mergeCell ref="B196:D196"/>
    <mergeCell ref="B197:D197"/>
  </mergeCells>
  <dataValidations count="10">
    <dataValidation allowBlank="1" showInputMessage="1" showErrorMessage="1" prompt="Base para aplicar factor tabla art. 73 ET_x000a_" sqref="H117" xr:uid="{19B1065F-7C42-4493-8F3E-75A7BF847B9E}"/>
    <dataValidation allowBlank="1" showInputMessage="1" showErrorMessage="1" prompt="En la formulación se toma el mayor entre el valor declarado en renta del año anterior, y el valor aplicando factor tabla art, 73 limitado al intrinseco._x000a_" sqref="Q111:R111 C111 F111:L111 O12:P111 N111" xr:uid="{44233CB4-D822-4CB0-B95D-31D74F6D2ABB}"/>
    <dataValidation allowBlank="1" showInputMessage="1" showErrorMessage="1" prompt="Digite el año de adquisición de las acciones o cuotas de interes social" sqref="E12:E111" xr:uid="{7D5FD709-C3DD-4853-996E-5F66B712C02A}"/>
    <dataValidation type="list" allowBlank="1" showInputMessage="1" showErrorMessage="1" prompt="Seleccione de la Lista o digite SI o NO le aplica exoneración de la valoración especial paragrafo 4 art. 295-3 ET " sqref="M12:M110" xr:uid="{265712A7-A646-4395-A25B-AA3BE77F15E2}">
      <formula1>$A$237:$A$238</formula1>
    </dataValidation>
    <dataValidation allowBlank="1" showInputMessage="1" showErrorMessage="1" prompt="Valor patrimonial conforme a los previsto en el Título II del libro I del ET _x000a_(Art 272 ET y demás artículos relacionados)" sqref="E118:E217 C12:C110" xr:uid="{ECD0F5E4-7186-4AA5-BEB5-1BEF11E9A469}"/>
    <dataValidation allowBlank="1" showInputMessage="1" showErrorMessage="1" prompt="Digite el valor intrinseco por acción,  (Patrimonio contable a 1 de enero dividido el número de acciones o cuotas de interés social en circulación)" sqref="G12:G110" xr:uid="{548AF926-FF4C-4D3A-9E63-7DEFF1BB2EBE}"/>
    <dataValidation allowBlank="1" showInputMessage="1" showErrorMessage="1" prompt="Digite el número de acciones o cuotas de interés social que posee" sqref="D111" xr:uid="{22B90747-0D19-490C-980B-9407F48562A8}"/>
    <dataValidation allowBlank="1" showInputMessage="1" showErrorMessage="1" promptTitle="Digite el valor total " prompt="Costo histórico total, o base que considere debe ser usada para aplicar la valoración de la tabla del art. 73 ET._x000a__x000a_Digite el valor total de la compra" sqref="F12:F110" xr:uid="{4EB2054F-3062-4F36-8FCD-D95E013E5883}"/>
    <dataValidation allowBlank="1" showInputMessage="1" showErrorMessage="1" prompt="Base para aplicar factor tabla art. 73 ET_x000a_(Costo fiscal conforme a Título II Libro I del ET)_x000a_En nuestro concepto: Costo histórico ajustado por inflación _x000a_" sqref="F11" xr:uid="{ADB80798-57ED-414A-AB1E-A6CBEC66FBDE}"/>
    <dataValidation allowBlank="1" showInputMessage="1" showErrorMessage="1" prompt="Digite el número de acciones o cuotas de interés social que posee._x000a_(Información utilizada únicamente para el cálculo del valor intrinseco.)" sqref="D12:D110" xr:uid="{199AA157-0D88-4826-A69F-7B9CFE71541F}"/>
  </dataValidations>
  <pageMargins left="0.7" right="0.7" top="0.75" bottom="0.75" header="0.3" footer="0.3"/>
  <ignoredErrors>
    <ignoredError sqref="W12:X12 Y12 Z12" unlockedFormula="1"/>
  </ignoredErrors>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2:N50"/>
  <sheetViews>
    <sheetView zoomScale="86" zoomScaleNormal="86" workbookViewId="0">
      <pane ySplit="6" topLeftCell="A7" activePane="bottomLeft" state="frozen"/>
      <selection pane="bottomLeft" activeCell="I9" sqref="I9"/>
    </sheetView>
  </sheetViews>
  <sheetFormatPr baseColWidth="10" defaultColWidth="12" defaultRowHeight="10" x14ac:dyDescent="0.2"/>
  <cols>
    <col min="1" max="1" width="2" style="1" customWidth="1"/>
    <col min="2" max="2" width="6.21875" style="1" customWidth="1"/>
    <col min="3" max="3" width="20.88671875" style="1" customWidth="1"/>
    <col min="4" max="4" width="22.77734375" style="1" customWidth="1"/>
    <col min="5" max="5" width="32.88671875" style="1" customWidth="1"/>
    <col min="6" max="6" width="26.33203125" style="1" customWidth="1"/>
    <col min="7" max="7" width="17.88671875" style="1" customWidth="1"/>
    <col min="8" max="8" width="32.5546875" style="1" customWidth="1"/>
    <col min="9" max="9" width="14" style="1" customWidth="1"/>
    <col min="10" max="10" width="16.21875" style="42" customWidth="1"/>
    <col min="11" max="11" width="14.77734375" style="42" customWidth="1"/>
    <col min="12" max="12" width="12.44140625" style="42" bestFit="1" customWidth="1"/>
    <col min="13" max="14" width="12" style="42"/>
    <col min="15" max="16384" width="12" style="1"/>
  </cols>
  <sheetData>
    <row r="2" spans="2:12" ht="9.5" customHeight="1" x14ac:dyDescent="0.2"/>
    <row r="4" spans="2:12" ht="12.5" customHeight="1" x14ac:dyDescent="0.25">
      <c r="G4" s="5"/>
      <c r="K4" s="140"/>
    </row>
    <row r="6" spans="2:12" ht="14.25" customHeight="1" x14ac:dyDescent="0.2">
      <c r="K6" s="141"/>
    </row>
    <row r="8" spans="2:12" ht="15" x14ac:dyDescent="0.3">
      <c r="B8" s="40" t="s">
        <v>76</v>
      </c>
      <c r="C8" s="39"/>
      <c r="D8" s="39"/>
      <c r="F8" s="2"/>
      <c r="G8" s="2"/>
      <c r="H8" s="70"/>
      <c r="J8" s="141"/>
    </row>
    <row r="9" spans="2:12" ht="14" x14ac:dyDescent="0.3">
      <c r="C9" s="72"/>
      <c r="D9" s="72"/>
      <c r="E9" s="72"/>
      <c r="F9" s="72"/>
      <c r="H9" s="71"/>
      <c r="J9" s="142"/>
    </row>
    <row r="10" spans="2:12" ht="14" x14ac:dyDescent="0.3">
      <c r="C10" s="72"/>
      <c r="D10" s="72"/>
      <c r="E10" s="73" t="s">
        <v>75</v>
      </c>
      <c r="F10" s="74">
        <f>+Formulario!AK32</f>
        <v>0</v>
      </c>
    </row>
    <row r="11" spans="2:12" ht="3" customHeight="1" x14ac:dyDescent="0.3">
      <c r="C11" s="72"/>
      <c r="D11" s="72"/>
      <c r="E11" s="72"/>
      <c r="F11" s="72"/>
    </row>
    <row r="12" spans="2:12" ht="14" x14ac:dyDescent="0.3">
      <c r="B12" s="73" t="s">
        <v>64</v>
      </c>
      <c r="C12" s="75">
        <f>+MENU!D10</f>
        <v>47065</v>
      </c>
      <c r="D12" s="72"/>
      <c r="E12" s="73" t="s">
        <v>74</v>
      </c>
      <c r="F12" s="76">
        <f>F10/Tablas!C12</f>
        <v>0</v>
      </c>
    </row>
    <row r="14" spans="2:12" ht="15.5" customHeight="1" x14ac:dyDescent="0.3">
      <c r="B14" s="501" t="s">
        <v>73</v>
      </c>
      <c r="C14" s="501"/>
      <c r="D14" s="501"/>
      <c r="E14" s="501"/>
      <c r="F14" s="501"/>
      <c r="G14" s="501"/>
      <c r="H14" s="501"/>
      <c r="I14" s="5"/>
      <c r="J14" s="143"/>
      <c r="L14" s="144"/>
    </row>
    <row r="15" spans="2:12" ht="13" x14ac:dyDescent="0.3">
      <c r="B15" s="507" t="s">
        <v>0</v>
      </c>
      <c r="C15" s="507"/>
      <c r="D15" s="508"/>
      <c r="E15" s="502" t="s">
        <v>1</v>
      </c>
      <c r="F15" s="502" t="s">
        <v>2</v>
      </c>
      <c r="G15" s="502"/>
      <c r="H15" s="502"/>
      <c r="J15" s="145"/>
    </row>
    <row r="16" spans="2:12" ht="13" x14ac:dyDescent="0.3">
      <c r="B16" s="67"/>
      <c r="C16" s="68" t="s">
        <v>3</v>
      </c>
      <c r="D16" s="69" t="s">
        <v>4</v>
      </c>
      <c r="E16" s="503"/>
      <c r="F16" s="503"/>
      <c r="G16" s="503"/>
      <c r="H16" s="503"/>
      <c r="J16" s="45"/>
    </row>
    <row r="17" spans="2:12" ht="14" x14ac:dyDescent="0.3">
      <c r="B17" s="63" t="s">
        <v>5</v>
      </c>
      <c r="C17" s="64">
        <v>0</v>
      </c>
      <c r="D17" s="65">
        <v>72000</v>
      </c>
      <c r="E17" s="66">
        <v>0</v>
      </c>
      <c r="F17" s="509">
        <v>0</v>
      </c>
      <c r="G17" s="509"/>
      <c r="H17" s="509"/>
    </row>
    <row r="18" spans="2:12" ht="14" x14ac:dyDescent="0.3">
      <c r="B18" s="63" t="s">
        <v>5</v>
      </c>
      <c r="C18" s="64">
        <f>+D17</f>
        <v>72000</v>
      </c>
      <c r="D18" s="65">
        <v>122000</v>
      </c>
      <c r="E18" s="66">
        <v>5.0000000000000001E-3</v>
      </c>
      <c r="F18" s="504" t="s">
        <v>65</v>
      </c>
      <c r="G18" s="504"/>
      <c r="H18" s="504"/>
    </row>
    <row r="19" spans="2:12" ht="14" x14ac:dyDescent="0.3">
      <c r="B19" s="63" t="s">
        <v>5</v>
      </c>
      <c r="C19" s="64">
        <f>+D18</f>
        <v>122000</v>
      </c>
      <c r="D19" s="65">
        <v>239000</v>
      </c>
      <c r="E19" s="66">
        <v>0.01</v>
      </c>
      <c r="F19" s="504" t="s">
        <v>66</v>
      </c>
      <c r="G19" s="504"/>
      <c r="H19" s="504"/>
    </row>
    <row r="20" spans="2:12" ht="14" x14ac:dyDescent="0.3">
      <c r="B20" s="63" t="s">
        <v>5</v>
      </c>
      <c r="C20" s="64">
        <f>+D19</f>
        <v>239000</v>
      </c>
      <c r="D20" s="65" t="s">
        <v>6</v>
      </c>
      <c r="E20" s="66">
        <v>1.4999999999999999E-2</v>
      </c>
      <c r="F20" s="504" t="s">
        <v>67</v>
      </c>
      <c r="G20" s="504"/>
      <c r="H20" s="504"/>
    </row>
    <row r="21" spans="2:12" ht="14" customHeight="1" x14ac:dyDescent="0.2">
      <c r="B21" s="13"/>
      <c r="C21" s="6"/>
      <c r="D21" s="6"/>
      <c r="E21" s="14"/>
      <c r="F21" s="6"/>
      <c r="G21" s="6"/>
    </row>
    <row r="23" spans="2:12" ht="13" x14ac:dyDescent="0.3">
      <c r="B23" s="505" t="s">
        <v>68</v>
      </c>
      <c r="C23" s="505"/>
      <c r="D23" s="506"/>
      <c r="E23" s="62" t="s">
        <v>69</v>
      </c>
      <c r="F23" s="62" t="s">
        <v>70</v>
      </c>
      <c r="G23" s="62" t="s">
        <v>71</v>
      </c>
      <c r="H23" s="62" t="s">
        <v>72</v>
      </c>
    </row>
    <row r="24" spans="2:12" ht="14" x14ac:dyDescent="0.3">
      <c r="B24" s="63" t="s">
        <v>5</v>
      </c>
      <c r="C24" s="86">
        <f>+C17</f>
        <v>0</v>
      </c>
      <c r="D24" s="77">
        <f>+D17*C12</f>
        <v>3388680000</v>
      </c>
      <c r="E24" s="78">
        <f>+E17</f>
        <v>0</v>
      </c>
      <c r="F24" s="79">
        <v>0</v>
      </c>
      <c r="G24" s="80">
        <f>ROUNDDOWN(IF(F12&lt;72000.01,0,0),2)</f>
        <v>0</v>
      </c>
      <c r="H24" s="81">
        <f>+G24*$C$12</f>
        <v>0</v>
      </c>
      <c r="I24" s="82"/>
      <c r="J24" s="45"/>
    </row>
    <row r="25" spans="2:12" ht="14" x14ac:dyDescent="0.3">
      <c r="B25" s="63" t="s">
        <v>5</v>
      </c>
      <c r="C25" s="87">
        <f>+D24</f>
        <v>3388680000</v>
      </c>
      <c r="D25" s="77">
        <f>+D18*C12</f>
        <v>5741930000</v>
      </c>
      <c r="E25" s="78">
        <f t="shared" ref="E25:E27" si="0">+E18</f>
        <v>5.0000000000000001E-3</v>
      </c>
      <c r="F25" s="79">
        <v>0</v>
      </c>
      <c r="G25" s="80">
        <f>ROUND(IF(F12&lt;72000,0,IF(F12&gt;122000,0,(F12-72000)*0.5%)),2)</f>
        <v>0</v>
      </c>
      <c r="H25" s="81">
        <f t="shared" ref="H25:H26" si="1">+G25*$C$12</f>
        <v>0</v>
      </c>
      <c r="I25" s="82"/>
      <c r="J25" s="45"/>
      <c r="K25" s="146"/>
    </row>
    <row r="26" spans="2:12" ht="14" x14ac:dyDescent="0.3">
      <c r="B26" s="63" t="s">
        <v>5</v>
      </c>
      <c r="C26" s="85">
        <f>+D25+0.001</f>
        <v>5741930000.0010004</v>
      </c>
      <c r="D26" s="85">
        <f>+D19*C12</f>
        <v>11248535000</v>
      </c>
      <c r="E26" s="78">
        <f t="shared" si="0"/>
        <v>0.01</v>
      </c>
      <c r="F26" s="79">
        <v>250</v>
      </c>
      <c r="G26" s="80">
        <f>ROUNDDOWN(IF(F12&lt;122000.00000001,0,IF(F12&gt;239000,0,(F12-122000)*1%+250)),2)</f>
        <v>0</v>
      </c>
      <c r="H26" s="81">
        <f t="shared" si="1"/>
        <v>0</v>
      </c>
      <c r="I26" s="82"/>
      <c r="J26" s="147"/>
    </row>
    <row r="27" spans="2:12" ht="14" x14ac:dyDescent="0.3">
      <c r="B27" s="63" t="s">
        <v>5</v>
      </c>
      <c r="C27" s="87">
        <f>+D26+0.001</f>
        <v>11248535000.000999</v>
      </c>
      <c r="D27" s="77">
        <f>+C27</f>
        <v>11248535000.000999</v>
      </c>
      <c r="E27" s="78">
        <f t="shared" si="0"/>
        <v>1.4999999999999999E-2</v>
      </c>
      <c r="F27" s="79">
        <v>1420</v>
      </c>
      <c r="G27" s="80">
        <f>ROUNDDOWN(IF(F12&lt;239000.0000001,0,+(F12-239000)*1.5%+1420),2)</f>
        <v>0</v>
      </c>
      <c r="H27" s="81">
        <f>+G27*$C$12</f>
        <v>0</v>
      </c>
      <c r="I27" s="82" t="s">
        <v>77</v>
      </c>
      <c r="K27" s="148"/>
    </row>
    <row r="28" spans="2:12" ht="14" x14ac:dyDescent="0.3">
      <c r="B28" s="82"/>
      <c r="C28" s="82"/>
      <c r="D28" s="82"/>
      <c r="E28" s="82"/>
      <c r="F28" s="82"/>
      <c r="G28" s="82"/>
      <c r="H28" s="82"/>
      <c r="I28" s="82"/>
      <c r="J28" s="141"/>
      <c r="L28" s="141"/>
    </row>
    <row r="29" spans="2:12" ht="14" x14ac:dyDescent="0.3">
      <c r="B29" s="82"/>
      <c r="C29" s="82"/>
      <c r="D29" s="82"/>
      <c r="E29" s="82"/>
      <c r="F29" s="82"/>
      <c r="G29" s="83" t="s">
        <v>2</v>
      </c>
      <c r="H29" s="84">
        <f>SUM(H24:H27)</f>
        <v>0</v>
      </c>
      <c r="I29" s="82"/>
    </row>
    <row r="30" spans="2:12" x14ac:dyDescent="0.2">
      <c r="B30" s="1" t="s">
        <v>78</v>
      </c>
    </row>
    <row r="32" spans="2:12" s="42" customFormat="1" x14ac:dyDescent="0.2"/>
    <row r="33" s="42" customFormat="1" x14ac:dyDescent="0.2"/>
    <row r="34" s="42" customFormat="1" x14ac:dyDescent="0.2"/>
    <row r="35" s="42" customFormat="1" x14ac:dyDescent="0.2"/>
    <row r="36" s="42" customFormat="1" x14ac:dyDescent="0.2"/>
    <row r="37" s="42" customFormat="1" x14ac:dyDescent="0.2"/>
    <row r="38" s="42" customFormat="1" x14ac:dyDescent="0.2"/>
    <row r="39" s="42" customFormat="1" x14ac:dyDescent="0.2"/>
    <row r="40" s="42" customFormat="1" x14ac:dyDescent="0.2"/>
    <row r="41" s="42" customFormat="1" x14ac:dyDescent="0.2"/>
    <row r="42" s="42" customFormat="1" x14ac:dyDescent="0.2"/>
    <row r="43" s="42" customFormat="1" x14ac:dyDescent="0.2"/>
    <row r="44" s="42" customFormat="1" x14ac:dyDescent="0.2"/>
    <row r="45" s="42" customFormat="1" x14ac:dyDescent="0.2"/>
    <row r="46" s="42" customFormat="1" x14ac:dyDescent="0.2"/>
    <row r="47" s="42" customFormat="1" x14ac:dyDescent="0.2"/>
    <row r="48" s="42" customFormat="1" x14ac:dyDescent="0.2"/>
    <row r="49" s="42" customFormat="1" x14ac:dyDescent="0.2"/>
    <row r="50" s="42" customFormat="1" x14ac:dyDescent="0.2"/>
  </sheetData>
  <sheetProtection algorithmName="SHA-512" hashValue="6SD8N9Vm627VOtCeSrz6mqt8dGVHwFmgOfpKjiOlZWndzhVOsmTEbdM7fVlmw0DqCG2RO6FADjn4b9++4hzF+A==" saltValue="g65bJ9lxJVDQGdpEPIPuqw==" spinCount="100000" sheet="1" formatCells="0" formatColumns="0" formatRows="0"/>
  <mergeCells count="9">
    <mergeCell ref="B14:H14"/>
    <mergeCell ref="F15:H16"/>
    <mergeCell ref="F19:H19"/>
    <mergeCell ref="F20:H20"/>
    <mergeCell ref="B23:D23"/>
    <mergeCell ref="B15:D15"/>
    <mergeCell ref="E15:E16"/>
    <mergeCell ref="F17:H17"/>
    <mergeCell ref="F18:H18"/>
  </mergeCells>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F5CA8-71B7-4AFF-B87C-26D37C8F1D28}">
  <dimension ref="A1"/>
  <sheetViews>
    <sheetView workbookViewId="0">
      <selection activeCell="F7" sqref="F7"/>
    </sheetView>
  </sheetViews>
  <sheetFormatPr baseColWidth="10" defaultRowHeight="10" x14ac:dyDescent="0.2"/>
  <sheetData>
    <row r="1" spans="1:1" x14ac:dyDescent="0.2">
      <c r="A1" s="27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869E-E57B-4801-A832-8600AE406B6B}">
  <dimension ref="G7"/>
  <sheetViews>
    <sheetView workbookViewId="0">
      <selection activeCell="I11" sqref="I11"/>
    </sheetView>
  </sheetViews>
  <sheetFormatPr baseColWidth="10" defaultRowHeight="10" x14ac:dyDescent="0.2"/>
  <sheetData>
    <row r="7" spans="7:7" x14ac:dyDescent="0.2">
      <c r="G7" s="27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AEC09-DEB8-4EEC-AA56-B7F1F86E730E}">
  <sheetPr codeName="Hoja7">
    <tabColor rgb="FFFF0000"/>
  </sheetPr>
  <dimension ref="B3:C143"/>
  <sheetViews>
    <sheetView workbookViewId="0">
      <pane ySplit="5" topLeftCell="A123" activePane="bottomLeft" state="frozen"/>
      <selection pane="bottomLeft" activeCell="C144" sqref="C144"/>
    </sheetView>
  </sheetViews>
  <sheetFormatPr baseColWidth="10" defaultRowHeight="10" x14ac:dyDescent="0.2"/>
  <cols>
    <col min="1" max="1" width="2.44140625" style="1" customWidth="1"/>
    <col min="2" max="2" width="18.88671875" style="1" customWidth="1"/>
    <col min="3" max="3" width="45.5546875" style="1" customWidth="1"/>
    <col min="4" max="16384" width="11.5546875" style="1"/>
  </cols>
  <sheetData>
    <row r="3" spans="2:3" x14ac:dyDescent="0.2">
      <c r="B3" s="511" t="s">
        <v>101</v>
      </c>
      <c r="C3" s="511"/>
    </row>
    <row r="4" spans="2:3" x14ac:dyDescent="0.2">
      <c r="B4" s="510" t="s">
        <v>97</v>
      </c>
      <c r="C4" s="93" t="s">
        <v>102</v>
      </c>
    </row>
    <row r="5" spans="2:3" x14ac:dyDescent="0.2">
      <c r="B5" s="510"/>
      <c r="C5" s="93" t="s">
        <v>103</v>
      </c>
    </row>
    <row r="6" spans="2:3" x14ac:dyDescent="0.2">
      <c r="B6" s="95">
        <v>1886</v>
      </c>
      <c r="C6" s="96">
        <v>4059.43</v>
      </c>
    </row>
    <row r="7" spans="2:3" x14ac:dyDescent="0.2">
      <c r="B7" s="95">
        <v>1887</v>
      </c>
      <c r="C7" s="96">
        <v>4059.43</v>
      </c>
    </row>
    <row r="8" spans="2:3" x14ac:dyDescent="0.2">
      <c r="B8" s="95">
        <v>1888</v>
      </c>
      <c r="C8" s="96">
        <v>4059.43</v>
      </c>
    </row>
    <row r="9" spans="2:3" x14ac:dyDescent="0.2">
      <c r="B9" s="95">
        <v>1889</v>
      </c>
      <c r="C9" s="96">
        <v>4059.43</v>
      </c>
    </row>
    <row r="10" spans="2:3" x14ac:dyDescent="0.2">
      <c r="B10" s="95">
        <v>1890</v>
      </c>
      <c r="C10" s="96">
        <v>4059.43</v>
      </c>
    </row>
    <row r="11" spans="2:3" x14ac:dyDescent="0.2">
      <c r="B11" s="95">
        <v>1891</v>
      </c>
      <c r="C11" s="96">
        <v>4059.43</v>
      </c>
    </row>
    <row r="12" spans="2:3" x14ac:dyDescent="0.2">
      <c r="B12" s="95">
        <v>1892</v>
      </c>
      <c r="C12" s="96">
        <v>4059.43</v>
      </c>
    </row>
    <row r="13" spans="2:3" x14ac:dyDescent="0.2">
      <c r="B13" s="95">
        <v>1893</v>
      </c>
      <c r="C13" s="96">
        <v>4059.43</v>
      </c>
    </row>
    <row r="14" spans="2:3" x14ac:dyDescent="0.2">
      <c r="B14" s="95">
        <v>1894</v>
      </c>
      <c r="C14" s="96">
        <v>4059.43</v>
      </c>
    </row>
    <row r="15" spans="2:3" x14ac:dyDescent="0.2">
      <c r="B15" s="95">
        <v>1895</v>
      </c>
      <c r="C15" s="96">
        <v>4059.43</v>
      </c>
    </row>
    <row r="16" spans="2:3" x14ac:dyDescent="0.2">
      <c r="B16" s="95">
        <v>1896</v>
      </c>
      <c r="C16" s="96">
        <v>4059.43</v>
      </c>
    </row>
    <row r="17" spans="2:3" x14ac:dyDescent="0.2">
      <c r="B17" s="95">
        <v>1897</v>
      </c>
      <c r="C17" s="96">
        <v>4059.43</v>
      </c>
    </row>
    <row r="18" spans="2:3" x14ac:dyDescent="0.2">
      <c r="B18" s="95">
        <v>1898</v>
      </c>
      <c r="C18" s="96">
        <v>4059.43</v>
      </c>
    </row>
    <row r="19" spans="2:3" x14ac:dyDescent="0.2">
      <c r="B19" s="95">
        <v>1899</v>
      </c>
      <c r="C19" s="96">
        <v>4059.43</v>
      </c>
    </row>
    <row r="20" spans="2:3" x14ac:dyDescent="0.2">
      <c r="B20" s="95">
        <v>1900</v>
      </c>
      <c r="C20" s="96">
        <v>4059.43</v>
      </c>
    </row>
    <row r="21" spans="2:3" x14ac:dyDescent="0.2">
      <c r="B21" s="95">
        <v>1901</v>
      </c>
      <c r="C21" s="96">
        <v>4059.43</v>
      </c>
    </row>
    <row r="22" spans="2:3" x14ac:dyDescent="0.2">
      <c r="B22" s="95">
        <v>1902</v>
      </c>
      <c r="C22" s="96">
        <v>4059.43</v>
      </c>
    </row>
    <row r="23" spans="2:3" x14ac:dyDescent="0.2">
      <c r="B23" s="95">
        <v>1903</v>
      </c>
      <c r="C23" s="96">
        <v>4059.43</v>
      </c>
    </row>
    <row r="24" spans="2:3" x14ac:dyDescent="0.2">
      <c r="B24" s="95">
        <v>1904</v>
      </c>
      <c r="C24" s="96">
        <v>4059.43</v>
      </c>
    </row>
    <row r="25" spans="2:3" x14ac:dyDescent="0.2">
      <c r="B25" s="95">
        <v>1905</v>
      </c>
      <c r="C25" s="96">
        <v>4059.43</v>
      </c>
    </row>
    <row r="26" spans="2:3" x14ac:dyDescent="0.2">
      <c r="B26" s="95">
        <v>1906</v>
      </c>
      <c r="C26" s="96">
        <v>4059.43</v>
      </c>
    </row>
    <row r="27" spans="2:3" x14ac:dyDescent="0.2">
      <c r="B27" s="95">
        <v>1907</v>
      </c>
      <c r="C27" s="96">
        <v>4059.43</v>
      </c>
    </row>
    <row r="28" spans="2:3" x14ac:dyDescent="0.2">
      <c r="B28" s="95">
        <v>1908</v>
      </c>
      <c r="C28" s="96">
        <v>4059.43</v>
      </c>
    </row>
    <row r="29" spans="2:3" x14ac:dyDescent="0.2">
      <c r="B29" s="95">
        <v>1909</v>
      </c>
      <c r="C29" s="96">
        <v>4059.43</v>
      </c>
    </row>
    <row r="30" spans="2:3" x14ac:dyDescent="0.2">
      <c r="B30" s="95">
        <v>1910</v>
      </c>
      <c r="C30" s="96">
        <v>4059.43</v>
      </c>
    </row>
    <row r="31" spans="2:3" x14ac:dyDescent="0.2">
      <c r="B31" s="95">
        <v>1911</v>
      </c>
      <c r="C31" s="96">
        <v>4059.43</v>
      </c>
    </row>
    <row r="32" spans="2:3" x14ac:dyDescent="0.2">
      <c r="B32" s="95">
        <v>1912</v>
      </c>
      <c r="C32" s="96">
        <v>4059.43</v>
      </c>
    </row>
    <row r="33" spans="2:3" x14ac:dyDescent="0.2">
      <c r="B33" s="95">
        <v>1913</v>
      </c>
      <c r="C33" s="96">
        <v>4059.43</v>
      </c>
    </row>
    <row r="34" spans="2:3" x14ac:dyDescent="0.2">
      <c r="B34" s="95">
        <v>1914</v>
      </c>
      <c r="C34" s="96">
        <v>4059.43</v>
      </c>
    </row>
    <row r="35" spans="2:3" x14ac:dyDescent="0.2">
      <c r="B35" s="95">
        <v>1915</v>
      </c>
      <c r="C35" s="96">
        <v>4059.43</v>
      </c>
    </row>
    <row r="36" spans="2:3" x14ac:dyDescent="0.2">
      <c r="B36" s="95">
        <v>1916</v>
      </c>
      <c r="C36" s="96">
        <v>4059.43</v>
      </c>
    </row>
    <row r="37" spans="2:3" x14ac:dyDescent="0.2">
      <c r="B37" s="95">
        <v>1917</v>
      </c>
      <c r="C37" s="96">
        <v>4059.43</v>
      </c>
    </row>
    <row r="38" spans="2:3" x14ac:dyDescent="0.2">
      <c r="B38" s="95">
        <v>1918</v>
      </c>
      <c r="C38" s="96">
        <v>4059.43</v>
      </c>
    </row>
    <row r="39" spans="2:3" x14ac:dyDescent="0.2">
      <c r="B39" s="95">
        <v>1919</v>
      </c>
      <c r="C39" s="96">
        <v>4059.43</v>
      </c>
    </row>
    <row r="40" spans="2:3" x14ac:dyDescent="0.2">
      <c r="B40" s="95">
        <v>1920</v>
      </c>
      <c r="C40" s="96">
        <v>4059.43</v>
      </c>
    </row>
    <row r="41" spans="2:3" x14ac:dyDescent="0.2">
      <c r="B41" s="95">
        <v>1921</v>
      </c>
      <c r="C41" s="96">
        <v>4059.43</v>
      </c>
    </row>
    <row r="42" spans="2:3" x14ac:dyDescent="0.2">
      <c r="B42" s="95">
        <v>1922</v>
      </c>
      <c r="C42" s="96">
        <v>4059.43</v>
      </c>
    </row>
    <row r="43" spans="2:3" x14ac:dyDescent="0.2">
      <c r="B43" s="95">
        <v>1923</v>
      </c>
      <c r="C43" s="96">
        <v>4059.43</v>
      </c>
    </row>
    <row r="44" spans="2:3" x14ac:dyDescent="0.2">
      <c r="B44" s="95">
        <v>1924</v>
      </c>
      <c r="C44" s="96">
        <v>4059.43</v>
      </c>
    </row>
    <row r="45" spans="2:3" x14ac:dyDescent="0.2">
      <c r="B45" s="95">
        <v>1925</v>
      </c>
      <c r="C45" s="96">
        <v>4059.43</v>
      </c>
    </row>
    <row r="46" spans="2:3" x14ac:dyDescent="0.2">
      <c r="B46" s="95">
        <v>1926</v>
      </c>
      <c r="C46" s="96">
        <v>4059.43</v>
      </c>
    </row>
    <row r="47" spans="2:3" x14ac:dyDescent="0.2">
      <c r="B47" s="95">
        <v>1927</v>
      </c>
      <c r="C47" s="96">
        <v>4059.43</v>
      </c>
    </row>
    <row r="48" spans="2:3" x14ac:dyDescent="0.2">
      <c r="B48" s="95">
        <v>1928</v>
      </c>
      <c r="C48" s="96">
        <v>4059.43</v>
      </c>
    </row>
    <row r="49" spans="2:3" x14ac:dyDescent="0.2">
      <c r="B49" s="95">
        <v>1929</v>
      </c>
      <c r="C49" s="96">
        <v>4059.43</v>
      </c>
    </row>
    <row r="50" spans="2:3" x14ac:dyDescent="0.2">
      <c r="B50" s="95">
        <v>1930</v>
      </c>
      <c r="C50" s="96">
        <v>4059.43</v>
      </c>
    </row>
    <row r="51" spans="2:3" x14ac:dyDescent="0.2">
      <c r="B51" s="95">
        <v>1931</v>
      </c>
      <c r="C51" s="96">
        <v>4059.43</v>
      </c>
    </row>
    <row r="52" spans="2:3" x14ac:dyDescent="0.2">
      <c r="B52" s="95">
        <v>1932</v>
      </c>
      <c r="C52" s="96">
        <v>4059.43</v>
      </c>
    </row>
    <row r="53" spans="2:3" x14ac:dyDescent="0.2">
      <c r="B53" s="95">
        <v>1933</v>
      </c>
      <c r="C53" s="96">
        <v>4059.43</v>
      </c>
    </row>
    <row r="54" spans="2:3" x14ac:dyDescent="0.2">
      <c r="B54" s="95">
        <v>1934</v>
      </c>
      <c r="C54" s="96">
        <v>4059.43</v>
      </c>
    </row>
    <row r="55" spans="2:3" x14ac:dyDescent="0.2">
      <c r="B55" s="95">
        <v>1935</v>
      </c>
      <c r="C55" s="96">
        <v>4059.43</v>
      </c>
    </row>
    <row r="56" spans="2:3" x14ac:dyDescent="0.2">
      <c r="B56" s="95">
        <v>1936</v>
      </c>
      <c r="C56" s="96">
        <v>4059.43</v>
      </c>
    </row>
    <row r="57" spans="2:3" x14ac:dyDescent="0.2">
      <c r="B57" s="95">
        <v>1937</v>
      </c>
      <c r="C57" s="96">
        <v>4059.43</v>
      </c>
    </row>
    <row r="58" spans="2:3" x14ac:dyDescent="0.2">
      <c r="B58" s="95">
        <v>1938</v>
      </c>
      <c r="C58" s="96">
        <v>4059.43</v>
      </c>
    </row>
    <row r="59" spans="2:3" x14ac:dyDescent="0.2">
      <c r="B59" s="95">
        <v>1939</v>
      </c>
      <c r="C59" s="96">
        <v>4059.43</v>
      </c>
    </row>
    <row r="60" spans="2:3" x14ac:dyDescent="0.2">
      <c r="B60" s="95">
        <v>1940</v>
      </c>
      <c r="C60" s="96">
        <v>4059.43</v>
      </c>
    </row>
    <row r="61" spans="2:3" x14ac:dyDescent="0.2">
      <c r="B61" s="95">
        <v>1941</v>
      </c>
      <c r="C61" s="96">
        <v>4059.43</v>
      </c>
    </row>
    <row r="62" spans="2:3" x14ac:dyDescent="0.2">
      <c r="B62" s="95">
        <v>1942</v>
      </c>
      <c r="C62" s="96">
        <v>4059.43</v>
      </c>
    </row>
    <row r="63" spans="2:3" x14ac:dyDescent="0.2">
      <c r="B63" s="95">
        <v>1943</v>
      </c>
      <c r="C63" s="96">
        <v>4059.43</v>
      </c>
    </row>
    <row r="64" spans="2:3" x14ac:dyDescent="0.2">
      <c r="B64" s="95">
        <v>1944</v>
      </c>
      <c r="C64" s="96">
        <v>4059.43</v>
      </c>
    </row>
    <row r="65" spans="2:3" x14ac:dyDescent="0.2">
      <c r="B65" s="95">
        <v>1945</v>
      </c>
      <c r="C65" s="96">
        <v>4059.43</v>
      </c>
    </row>
    <row r="66" spans="2:3" x14ac:dyDescent="0.2">
      <c r="B66" s="95">
        <v>1946</v>
      </c>
      <c r="C66" s="96">
        <v>4059.43</v>
      </c>
    </row>
    <row r="67" spans="2:3" x14ac:dyDescent="0.2">
      <c r="B67" s="95">
        <v>1947</v>
      </c>
      <c r="C67" s="96">
        <v>4059.43</v>
      </c>
    </row>
    <row r="68" spans="2:3" x14ac:dyDescent="0.2">
      <c r="B68" s="95">
        <v>1948</v>
      </c>
      <c r="C68" s="96">
        <v>4059.43</v>
      </c>
    </row>
    <row r="69" spans="2:3" x14ac:dyDescent="0.2">
      <c r="B69" s="95">
        <v>1949</v>
      </c>
      <c r="C69" s="96">
        <v>4059.43</v>
      </c>
    </row>
    <row r="70" spans="2:3" x14ac:dyDescent="0.2">
      <c r="B70" s="95">
        <v>1950</v>
      </c>
      <c r="C70" s="96">
        <v>4059.43</v>
      </c>
    </row>
    <row r="71" spans="2:3" x14ac:dyDescent="0.2">
      <c r="B71" s="95">
        <v>1951</v>
      </c>
      <c r="C71" s="96">
        <v>4059.43</v>
      </c>
    </row>
    <row r="72" spans="2:3" x14ac:dyDescent="0.2">
      <c r="B72" s="95">
        <v>1952</v>
      </c>
      <c r="C72" s="96">
        <v>4059.43</v>
      </c>
    </row>
    <row r="73" spans="2:3" x14ac:dyDescent="0.2">
      <c r="B73" s="95">
        <v>1953</v>
      </c>
      <c r="C73" s="96">
        <v>4059.43</v>
      </c>
    </row>
    <row r="74" spans="2:3" x14ac:dyDescent="0.2">
      <c r="B74" s="95">
        <v>1954</v>
      </c>
      <c r="C74" s="96">
        <v>4059.43</v>
      </c>
    </row>
    <row r="75" spans="2:3" x14ac:dyDescent="0.2">
      <c r="B75" s="95">
        <v>1955</v>
      </c>
      <c r="C75" s="96">
        <v>4059.43</v>
      </c>
    </row>
    <row r="76" spans="2:3" x14ac:dyDescent="0.2">
      <c r="B76" s="95">
        <v>1956</v>
      </c>
      <c r="C76" s="96">
        <v>3978.17</v>
      </c>
    </row>
    <row r="77" spans="2:3" x14ac:dyDescent="0.2">
      <c r="B77" s="95">
        <v>1957</v>
      </c>
      <c r="C77" s="96">
        <v>3683.51</v>
      </c>
    </row>
    <row r="78" spans="2:3" x14ac:dyDescent="0.2">
      <c r="B78" s="95">
        <v>1958</v>
      </c>
      <c r="C78" s="96">
        <v>3107.86</v>
      </c>
    </row>
    <row r="79" spans="2:3" x14ac:dyDescent="0.2">
      <c r="B79" s="95">
        <v>1959</v>
      </c>
      <c r="C79" s="96">
        <v>2841.29</v>
      </c>
    </row>
    <row r="80" spans="2:3" x14ac:dyDescent="0.2">
      <c r="B80" s="95">
        <v>1960</v>
      </c>
      <c r="C80" s="96">
        <v>2651.94</v>
      </c>
    </row>
    <row r="81" spans="2:3" x14ac:dyDescent="0.2">
      <c r="B81" s="95">
        <v>1961</v>
      </c>
      <c r="C81" s="96">
        <v>2486.13</v>
      </c>
    </row>
    <row r="82" spans="2:3" x14ac:dyDescent="0.2">
      <c r="B82" s="95">
        <v>1962</v>
      </c>
      <c r="C82" s="96">
        <v>2340.0700000000002</v>
      </c>
    </row>
    <row r="83" spans="2:3" x14ac:dyDescent="0.2">
      <c r="B83" s="95">
        <v>1963</v>
      </c>
      <c r="C83" s="96">
        <v>2185.65</v>
      </c>
    </row>
    <row r="84" spans="2:3" x14ac:dyDescent="0.2">
      <c r="B84" s="95">
        <v>1964</v>
      </c>
      <c r="C84" s="96">
        <v>1671.26</v>
      </c>
    </row>
    <row r="85" spans="2:3" x14ac:dyDescent="0.2">
      <c r="B85" s="95">
        <v>1965</v>
      </c>
      <c r="C85" s="96">
        <v>1530.01</v>
      </c>
    </row>
    <row r="86" spans="2:3" x14ac:dyDescent="0.2">
      <c r="B86" s="95">
        <v>1966</v>
      </c>
      <c r="C86" s="96">
        <v>1334.83</v>
      </c>
    </row>
    <row r="87" spans="2:3" x14ac:dyDescent="0.2">
      <c r="B87" s="95">
        <v>1967</v>
      </c>
      <c r="C87" s="96">
        <v>1176.8699999999999</v>
      </c>
    </row>
    <row r="88" spans="2:3" x14ac:dyDescent="0.2">
      <c r="B88" s="95">
        <v>1968</v>
      </c>
      <c r="C88" s="96">
        <v>1092.83</v>
      </c>
    </row>
    <row r="89" spans="2:3" x14ac:dyDescent="0.2">
      <c r="B89" s="95">
        <v>1969</v>
      </c>
      <c r="C89" s="96">
        <v>1025.24</v>
      </c>
    </row>
    <row r="90" spans="2:3" x14ac:dyDescent="0.2">
      <c r="B90" s="95">
        <v>1970</v>
      </c>
      <c r="C90" s="96">
        <v>942.71</v>
      </c>
    </row>
    <row r="91" spans="2:3" x14ac:dyDescent="0.2">
      <c r="B91" s="95">
        <v>1971</v>
      </c>
      <c r="C91" s="96">
        <v>880.18</v>
      </c>
    </row>
    <row r="92" spans="2:3" x14ac:dyDescent="0.2">
      <c r="B92" s="95">
        <v>1972</v>
      </c>
      <c r="C92" s="96">
        <v>779.94</v>
      </c>
    </row>
    <row r="93" spans="2:3" x14ac:dyDescent="0.2">
      <c r="B93" s="95">
        <v>1973</v>
      </c>
      <c r="C93" s="96">
        <v>685.77</v>
      </c>
    </row>
    <row r="94" spans="2:3" x14ac:dyDescent="0.2">
      <c r="B94" s="95">
        <v>1974</v>
      </c>
      <c r="C94" s="96">
        <v>560.21</v>
      </c>
    </row>
    <row r="95" spans="2:3" x14ac:dyDescent="0.2">
      <c r="B95" s="95">
        <v>1975</v>
      </c>
      <c r="C95" s="96">
        <v>448.07</v>
      </c>
    </row>
    <row r="96" spans="2:3" x14ac:dyDescent="0.2">
      <c r="B96" s="95">
        <v>1976</v>
      </c>
      <c r="C96" s="96">
        <v>380.98</v>
      </c>
    </row>
    <row r="97" spans="2:3" x14ac:dyDescent="0.2">
      <c r="B97" s="95">
        <v>1977</v>
      </c>
      <c r="C97" s="96">
        <v>303.77</v>
      </c>
    </row>
    <row r="98" spans="2:3" x14ac:dyDescent="0.2">
      <c r="B98" s="95">
        <v>1978</v>
      </c>
      <c r="C98" s="96">
        <v>238.21</v>
      </c>
    </row>
    <row r="99" spans="2:3" x14ac:dyDescent="0.2">
      <c r="B99" s="95">
        <v>1979</v>
      </c>
      <c r="C99" s="96">
        <v>198.97</v>
      </c>
    </row>
    <row r="100" spans="2:3" x14ac:dyDescent="0.2">
      <c r="B100" s="95">
        <v>1980</v>
      </c>
      <c r="C100" s="96">
        <v>157.19999999999999</v>
      </c>
    </row>
    <row r="101" spans="2:3" x14ac:dyDescent="0.2">
      <c r="B101" s="95">
        <v>1981</v>
      </c>
      <c r="C101" s="96">
        <v>126.32</v>
      </c>
    </row>
    <row r="102" spans="2:3" x14ac:dyDescent="0.2">
      <c r="B102" s="95">
        <v>1982</v>
      </c>
      <c r="C102" s="96">
        <v>100.5</v>
      </c>
    </row>
    <row r="103" spans="2:3" x14ac:dyDescent="0.2">
      <c r="B103" s="95">
        <v>1983</v>
      </c>
      <c r="C103" s="96">
        <v>80.75</v>
      </c>
    </row>
    <row r="104" spans="2:3" x14ac:dyDescent="0.2">
      <c r="B104" s="95">
        <v>1984</v>
      </c>
      <c r="C104" s="96">
        <v>69.36</v>
      </c>
    </row>
    <row r="105" spans="2:3" x14ac:dyDescent="0.2">
      <c r="B105" s="95">
        <v>1985</v>
      </c>
      <c r="C105" s="96">
        <v>58.73</v>
      </c>
    </row>
    <row r="106" spans="2:3" x14ac:dyDescent="0.2">
      <c r="B106" s="95">
        <v>1986</v>
      </c>
      <c r="C106" s="96">
        <v>48.1</v>
      </c>
    </row>
    <row r="107" spans="2:3" x14ac:dyDescent="0.2">
      <c r="B107" s="95">
        <v>1987</v>
      </c>
      <c r="C107" s="96">
        <v>39.74</v>
      </c>
    </row>
    <row r="108" spans="2:3" x14ac:dyDescent="0.2">
      <c r="B108" s="95">
        <v>1988</v>
      </c>
      <c r="C108" s="96">
        <v>32.4</v>
      </c>
    </row>
    <row r="109" spans="2:3" x14ac:dyDescent="0.2">
      <c r="B109" s="95">
        <v>1989</v>
      </c>
      <c r="C109" s="96">
        <v>25.39</v>
      </c>
    </row>
    <row r="110" spans="2:3" x14ac:dyDescent="0.2">
      <c r="B110" s="95">
        <v>1990</v>
      </c>
      <c r="C110" s="96">
        <v>20.13</v>
      </c>
    </row>
    <row r="111" spans="2:3" x14ac:dyDescent="0.2">
      <c r="B111" s="95">
        <v>1991</v>
      </c>
      <c r="C111" s="96">
        <v>15.27</v>
      </c>
    </row>
    <row r="112" spans="2:3" x14ac:dyDescent="0.2">
      <c r="B112" s="95">
        <v>1992</v>
      </c>
      <c r="C112" s="96">
        <v>12.02</v>
      </c>
    </row>
    <row r="113" spans="2:3" x14ac:dyDescent="0.2">
      <c r="B113" s="95">
        <v>1993</v>
      </c>
      <c r="C113" s="96">
        <v>9.65</v>
      </c>
    </row>
    <row r="114" spans="2:3" x14ac:dyDescent="0.2">
      <c r="B114" s="95">
        <v>1994</v>
      </c>
      <c r="C114" s="96">
        <v>7.87</v>
      </c>
    </row>
    <row r="115" spans="2:3" x14ac:dyDescent="0.2">
      <c r="B115" s="95">
        <v>1995</v>
      </c>
      <c r="C115" s="96">
        <v>6.45</v>
      </c>
    </row>
    <row r="116" spans="2:3" x14ac:dyDescent="0.2">
      <c r="B116" s="95">
        <v>1996</v>
      </c>
      <c r="C116" s="96">
        <v>5.47</v>
      </c>
    </row>
    <row r="117" spans="2:3" x14ac:dyDescent="0.2">
      <c r="B117" s="95">
        <v>1997</v>
      </c>
      <c r="C117" s="96">
        <v>4.71</v>
      </c>
    </row>
    <row r="118" spans="2:3" x14ac:dyDescent="0.2">
      <c r="B118" s="95">
        <v>1998</v>
      </c>
      <c r="C118" s="96">
        <v>4.0199999999999996</v>
      </c>
    </row>
    <row r="119" spans="2:3" x14ac:dyDescent="0.2">
      <c r="B119" s="95">
        <v>1999</v>
      </c>
      <c r="C119" s="96">
        <v>3.46</v>
      </c>
    </row>
    <row r="120" spans="2:3" x14ac:dyDescent="0.2">
      <c r="B120" s="95">
        <v>2000</v>
      </c>
      <c r="C120" s="96">
        <v>3.17</v>
      </c>
    </row>
    <row r="121" spans="2:3" x14ac:dyDescent="0.2">
      <c r="B121" s="95">
        <v>2001</v>
      </c>
      <c r="C121" s="96">
        <v>2.92</v>
      </c>
    </row>
    <row r="122" spans="2:3" x14ac:dyDescent="0.2">
      <c r="B122" s="95">
        <v>2002</v>
      </c>
      <c r="C122" s="96">
        <v>2.72</v>
      </c>
    </row>
    <row r="123" spans="2:3" x14ac:dyDescent="0.2">
      <c r="B123" s="95">
        <v>2003</v>
      </c>
      <c r="C123" s="96">
        <v>2.5499999999999998</v>
      </c>
    </row>
    <row r="124" spans="2:3" x14ac:dyDescent="0.2">
      <c r="B124" s="95">
        <v>2004</v>
      </c>
      <c r="C124" s="96">
        <v>2.4</v>
      </c>
    </row>
    <row r="125" spans="2:3" x14ac:dyDescent="0.2">
      <c r="B125" s="95">
        <v>2005</v>
      </c>
      <c r="C125" s="96">
        <v>2.27</v>
      </c>
    </row>
    <row r="126" spans="2:3" x14ac:dyDescent="0.2">
      <c r="B126" s="95">
        <v>2006</v>
      </c>
      <c r="C126" s="96">
        <v>2.16</v>
      </c>
    </row>
    <row r="127" spans="2:3" x14ac:dyDescent="0.2">
      <c r="B127" s="95">
        <v>2007</v>
      </c>
      <c r="C127" s="96">
        <v>2.06</v>
      </c>
    </row>
    <row r="128" spans="2:3" x14ac:dyDescent="0.2">
      <c r="B128" s="95">
        <v>2008</v>
      </c>
      <c r="C128" s="96">
        <v>1.95</v>
      </c>
    </row>
    <row r="129" spans="2:3" x14ac:dyDescent="0.2">
      <c r="B129" s="95">
        <v>2009</v>
      </c>
      <c r="C129" s="96">
        <v>1.81</v>
      </c>
    </row>
    <row r="130" spans="2:3" x14ac:dyDescent="0.2">
      <c r="B130" s="95">
        <v>2010</v>
      </c>
      <c r="C130" s="96">
        <v>1.77</v>
      </c>
    </row>
    <row r="131" spans="2:3" x14ac:dyDescent="0.2">
      <c r="B131" s="95">
        <v>2011</v>
      </c>
      <c r="C131" s="96">
        <v>1.71</v>
      </c>
    </row>
    <row r="132" spans="2:3" x14ac:dyDescent="0.2">
      <c r="B132" s="95">
        <v>2012</v>
      </c>
      <c r="C132" s="96">
        <v>1.65</v>
      </c>
    </row>
    <row r="133" spans="2:3" x14ac:dyDescent="0.2">
      <c r="B133" s="95">
        <v>2013</v>
      </c>
      <c r="C133" s="96">
        <v>1.61</v>
      </c>
    </row>
    <row r="134" spans="2:3" x14ac:dyDescent="0.2">
      <c r="B134" s="95">
        <v>2014</v>
      </c>
      <c r="C134" s="96">
        <v>1.58</v>
      </c>
    </row>
    <row r="135" spans="2:3" x14ac:dyDescent="0.2">
      <c r="B135" s="95">
        <v>2015</v>
      </c>
      <c r="C135" s="96">
        <v>1.52</v>
      </c>
    </row>
    <row r="136" spans="2:3" x14ac:dyDescent="0.2">
      <c r="B136" s="95">
        <v>2016</v>
      </c>
      <c r="C136" s="96">
        <v>1.43</v>
      </c>
    </row>
    <row r="137" spans="2:3" x14ac:dyDescent="0.2">
      <c r="B137" s="95">
        <v>2017</v>
      </c>
      <c r="C137" s="96">
        <v>1.35</v>
      </c>
    </row>
    <row r="138" spans="2:3" x14ac:dyDescent="0.2">
      <c r="B138" s="95">
        <v>2018</v>
      </c>
      <c r="C138" s="96">
        <v>1.31</v>
      </c>
    </row>
    <row r="139" spans="2:3" x14ac:dyDescent="0.2">
      <c r="B139" s="95">
        <v>2019</v>
      </c>
      <c r="C139" s="97">
        <v>1.27</v>
      </c>
    </row>
    <row r="140" spans="2:3" x14ac:dyDescent="0.2">
      <c r="B140" s="95">
        <v>2020</v>
      </c>
      <c r="C140" s="98">
        <v>1.22</v>
      </c>
    </row>
    <row r="141" spans="2:3" x14ac:dyDescent="0.2">
      <c r="B141" s="95">
        <v>2021</v>
      </c>
      <c r="C141" s="98">
        <v>1.2</v>
      </c>
    </row>
    <row r="142" spans="2:3" x14ac:dyDescent="0.2">
      <c r="B142" s="95">
        <v>2022</v>
      </c>
      <c r="C142" s="98">
        <v>1.1299999999999999</v>
      </c>
    </row>
    <row r="143" spans="2:3" x14ac:dyDescent="0.2">
      <c r="B143" s="1">
        <v>2023</v>
      </c>
      <c r="C143" s="94">
        <v>0</v>
      </c>
    </row>
  </sheetData>
  <mergeCells count="2">
    <mergeCell ref="B4:B5"/>
    <mergeCell ref="B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
  <sheetViews>
    <sheetView workbookViewId="0">
      <selection activeCell="I20" sqref="I20"/>
    </sheetView>
  </sheetViews>
  <sheetFormatPr baseColWidth="10" defaultRowHeight="10" x14ac:dyDescent="0.2"/>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MENU</vt:lpstr>
      <vt:lpstr>Formulario</vt:lpstr>
      <vt:lpstr>Anexos</vt:lpstr>
      <vt:lpstr>Acciones y cuotas</vt:lpstr>
      <vt:lpstr>Tablas</vt:lpstr>
      <vt:lpstr>Hoja1</vt:lpstr>
      <vt:lpstr>Hoja2</vt:lpstr>
      <vt:lpstr>Tabla art73</vt:lpstr>
      <vt:lpstr>claves</vt:lpstr>
      <vt:lpstr>Formulario!Área_de_impresión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William Dussan Salazar</cp:lastModifiedBy>
  <cp:lastPrinted>2023-05-08T12:44:23Z</cp:lastPrinted>
  <dcterms:created xsi:type="dcterms:W3CDTF">2015-02-19T15:30:13Z</dcterms:created>
  <dcterms:modified xsi:type="dcterms:W3CDTF">2024-03-11T13:23:16Z</dcterms:modified>
</cp:coreProperties>
</file>