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icos\"/>
    </mc:Choice>
  </mc:AlternateContent>
  <bookViews>
    <workbookView xWindow="0" yWindow="0" windowWidth="25200" windowHeight="11085"/>
  </bookViews>
  <sheets>
    <sheet name="IMAS TCP" sheetId="1" r:id="rId1"/>
  </sheets>
  <externalReferences>
    <externalReference r:id="rId2"/>
  </externalReferences>
  <definedNames>
    <definedName name="_xlnm.Print_Area" localSheetId="0">'IMAS TCP'!$B$1:$K$23</definedName>
    <definedName name="COD_REPR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19" i="1" l="1"/>
  <c r="E20" i="1"/>
  <c r="E18" i="1"/>
  <c r="E16" i="1"/>
  <c r="E14" i="1"/>
  <c r="E12" i="1"/>
  <c r="E10" i="1"/>
  <c r="E8" i="1"/>
  <c r="E6" i="1"/>
  <c r="E2" i="1"/>
  <c r="B1" i="1"/>
  <c r="J5" i="1" l="1"/>
  <c r="K5" i="1" s="1"/>
  <c r="E5" i="1"/>
  <c r="E7" i="1"/>
  <c r="E9" i="1"/>
  <c r="E11" i="1"/>
  <c r="E13" i="1"/>
  <c r="E15" i="1"/>
  <c r="E17" i="1"/>
  <c r="J6" i="1" l="1"/>
  <c r="K6" i="1" s="1"/>
  <c r="J7" i="1" l="1"/>
  <c r="K7" i="1" s="1"/>
  <c r="J8" i="1" l="1"/>
  <c r="K8" i="1" s="1"/>
  <c r="J9" i="1" l="1"/>
  <c r="K9" i="1" s="1"/>
  <c r="J10" i="1" l="1"/>
  <c r="K10" i="1" s="1"/>
  <c r="J11" i="1" l="1"/>
  <c r="K11" i="1" s="1"/>
  <c r="J12" i="1" l="1"/>
  <c r="K12" i="1" s="1"/>
  <c r="J13" i="1" l="1"/>
  <c r="K13" i="1" s="1"/>
  <c r="J14" i="1" l="1"/>
  <c r="K14" i="1" s="1"/>
  <c r="J15" i="1" l="1"/>
  <c r="K15" i="1" s="1"/>
  <c r="J16" i="1" l="1"/>
  <c r="K16" i="1" s="1"/>
  <c r="J17" i="1" l="1"/>
  <c r="K17" i="1" s="1"/>
  <c r="J18" i="1" l="1"/>
  <c r="K18" i="1" s="1"/>
  <c r="J20" i="1" l="1"/>
  <c r="K20" i="1" s="1"/>
  <c r="J19" i="1"/>
  <c r="K19" i="1" s="1"/>
</calcChain>
</file>

<file path=xl/sharedStrings.xml><?xml version="1.0" encoding="utf-8"?>
<sst xmlns="http://schemas.openxmlformats.org/spreadsheetml/2006/main" count="61" uniqueCount="61">
  <si>
    <t>TABLA IMAS PARA EMPLEADOS</t>
  </si>
  <si>
    <t>Actividad</t>
  </si>
  <si>
    <t>Actividad económica CIIU</t>
  </si>
  <si>
    <t>Para RGA desde UVT</t>
  </si>
  <si>
    <t>Para RGA desde en $ de 2013</t>
  </si>
  <si>
    <t>IMAS</t>
  </si>
  <si>
    <t>%</t>
  </si>
  <si>
    <t>RGA EN UVT</t>
  </si>
  <si>
    <t>UVT A RESTAR</t>
  </si>
  <si>
    <t>IMPUESTO IMAS EN UVT</t>
  </si>
  <si>
    <t>IMPUESTO IMAS EN $</t>
  </si>
  <si>
    <t>Actividades deportivas y otras actividades de esparcimiento</t>
  </si>
  <si>
    <t xml:space="preserve"> 1,77% * (RGA en UVT – 4.057) </t>
  </si>
  <si>
    <t>Agropecuario, silvicultura y pesca</t>
  </si>
  <si>
    <t>0111 a 0170, 0210 a 0240, y 0311 a 0322</t>
  </si>
  <si>
    <t xml:space="preserve"> 1,23% * (RGA en UVT – 7.143) </t>
  </si>
  <si>
    <t>Comercio al por mayor</t>
  </si>
  <si>
    <t>4610 a 4690</t>
  </si>
  <si>
    <t xml:space="preserve"> 0,82% * (RGA en UVT – 4.057) </t>
  </si>
  <si>
    <t>Comercio al por menor</t>
  </si>
  <si>
    <t>4711 a 4799</t>
  </si>
  <si>
    <t xml:space="preserve"> 0,82% * (RGA en UVT – 5.409) </t>
  </si>
  <si>
    <t>Comercio de vehículos automotores, accesorios y productos conexos</t>
  </si>
  <si>
    <t>4511 a 4542</t>
  </si>
  <si>
    <t xml:space="preserve"> 0,95% * (RGA en UVT – 4.549) </t>
  </si>
  <si>
    <t>Construcción</t>
  </si>
  <si>
    <t>4111 a 4390</t>
  </si>
  <si>
    <t xml:space="preserve"> 2,17% * (RGA en UVT – 2.090) </t>
  </si>
  <si>
    <t>Electricidad, gas y vapor</t>
  </si>
  <si>
    <t xml:space="preserve"> 2,97% * (RGA en UVT – 3.934) </t>
  </si>
  <si>
    <t>Fabricación de productos minerales y otros</t>
  </si>
  <si>
    <t xml:space="preserve"> 2,18% * (RGA en UVT - 4.795) </t>
  </si>
  <si>
    <t>Fabricación de sustancias químicas</t>
  </si>
  <si>
    <t>2011 a 2100</t>
  </si>
  <si>
    <t xml:space="preserve"> 2,77% * (RGA en UVT - 4.549) </t>
  </si>
  <si>
    <t>Industria de la madera, corcho y papel</t>
  </si>
  <si>
    <t xml:space="preserve"> 2,3% * (RGA en UVT - 4.549) </t>
  </si>
  <si>
    <t>Manufactura alimentos</t>
  </si>
  <si>
    <t xml:space="preserve"> 1,13% * (RGA en UVT - 4.549) </t>
  </si>
  <si>
    <t>Manufactura textiles, prendas de vestir y cuero</t>
  </si>
  <si>
    <t>1311 a 1523</t>
  </si>
  <si>
    <t xml:space="preserve"> 2,93% * (RGA en UVT - 4.303) </t>
  </si>
  <si>
    <t>Minería</t>
  </si>
  <si>
    <t>0510 a 0990</t>
  </si>
  <si>
    <t xml:space="preserve"> 4,96% * (RGA en UVT - 4.057) </t>
  </si>
  <si>
    <t>Servicio de transporte, almacenamiento y comunicaciones</t>
  </si>
  <si>
    <t xml:space="preserve"> 2,79% * (RGA en UVT – 4.795) </t>
  </si>
  <si>
    <t>Servicios de hoteles, restaurantes y similares</t>
  </si>
  <si>
    <t>5511 a 5630</t>
  </si>
  <si>
    <t xml:space="preserve"> 1,55% * (RGA en UVT – 3.934) </t>
  </si>
  <si>
    <t>Servicios financieros</t>
  </si>
  <si>
    <t xml:space="preserve"> 6,4% * (RGA en UVT – 1.844) </t>
  </si>
  <si>
    <t>TOTAL</t>
  </si>
  <si>
    <t xml:space="preserve">UVT </t>
  </si>
  <si>
    <t>9200; 9311 a 9329</t>
  </si>
  <si>
    <t>3520 a 3530</t>
  </si>
  <si>
    <t>2310; 2391 a 2432</t>
  </si>
  <si>
    <t>1610 a 1709; 1811 a 1820</t>
  </si>
  <si>
    <t>1011 a 1090; 1101 a 1104</t>
  </si>
  <si>
    <t>4911 a 5320; 6110 a 6190</t>
  </si>
  <si>
    <t>6493;  6612; 6621 a 6629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</si>
</sst>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/>
    <xf numFmtId="164" fontId="5" fillId="2" borderId="0" xfId="1" applyNumberFormat="1" applyFont="1" applyFill="1"/>
    <xf numFmtId="0" fontId="6" fillId="2" borderId="0" xfId="0" applyFont="1" applyFill="1"/>
    <xf numFmtId="0" fontId="7" fillId="2" borderId="1" xfId="0" applyFont="1" applyFill="1" applyBorder="1"/>
    <xf numFmtId="164" fontId="5" fillId="2" borderId="1" xfId="1" applyNumberFormat="1" applyFont="1" applyFill="1" applyBorder="1" applyAlignment="1">
      <alignment horizontal="left"/>
    </xf>
    <xf numFmtId="0" fontId="5" fillId="2" borderId="0" xfId="0" applyFont="1" applyFill="1" applyBorder="1"/>
    <xf numFmtId="10" fontId="8" fillId="2" borderId="2" xfId="2" applyNumberFormat="1" applyFont="1" applyFill="1" applyBorder="1"/>
    <xf numFmtId="43" fontId="8" fillId="2" borderId="2" xfId="1" applyFont="1" applyFill="1" applyBorder="1" applyProtection="1">
      <protection locked="0"/>
    </xf>
    <xf numFmtId="164" fontId="8" fillId="2" borderId="2" xfId="1" applyNumberFormat="1" applyFont="1" applyFill="1" applyBorder="1"/>
    <xf numFmtId="164" fontId="8" fillId="2" borderId="2" xfId="0" applyNumberFormat="1" applyFont="1" applyFill="1" applyBorder="1" applyProtection="1">
      <protection hidden="1"/>
    </xf>
    <xf numFmtId="0" fontId="8" fillId="2" borderId="0" xfId="0" applyFont="1" applyFill="1"/>
    <xf numFmtId="43" fontId="8" fillId="2" borderId="0" xfId="1" applyFont="1" applyFill="1"/>
    <xf numFmtId="164" fontId="8" fillId="2" borderId="0" xfId="1" applyNumberFormat="1" applyFont="1" applyFill="1"/>
    <xf numFmtId="164" fontId="8" fillId="2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0</xdr:row>
      <xdr:rowOff>19050</xdr:rowOff>
    </xdr:from>
    <xdr:to>
      <xdr:col>11</xdr:col>
      <xdr:colOff>495300</xdr:colOff>
      <xdr:row>2</xdr:row>
      <xdr:rowOff>171450</xdr:rowOff>
    </xdr:to>
    <xdr:sp macro="" textlink="">
      <xdr:nvSpPr>
        <xdr:cNvPr id="2" name="CuadroTexto 1"/>
        <xdr:cNvSpPr txBox="1"/>
      </xdr:nvSpPr>
      <xdr:spPr>
        <a:xfrm>
          <a:off x="76199" y="19050"/>
          <a:ext cx="12268201" cy="752474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200">
              <a:solidFill>
                <a:schemeClr val="bg1"/>
              </a:solidFill>
            </a:rPr>
            <a:t>   TABLA</a:t>
          </a:r>
          <a:r>
            <a:rPr lang="es-CO" sz="3200" baseline="0">
              <a:solidFill>
                <a:schemeClr val="bg1"/>
              </a:solidFill>
            </a:rPr>
            <a:t> IMAS TRABAJADORES POR CUENTA PROPIA</a:t>
          </a:r>
          <a:endParaRPr lang="es-CO" sz="3200">
            <a:solidFill>
              <a:schemeClr val="bg1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/2013/PEOPLE+TAX+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M"/>
      <sheetName val="210"/>
      <sheetName val="230"/>
      <sheetName val="240"/>
      <sheetName val="A"/>
      <sheetName val="PATR"/>
      <sheetName val="PASIVO"/>
      <sheetName val="INGRESOS"/>
      <sheetName val="C. Y DED"/>
      <sheetName val="R EXENTA"/>
      <sheetName val="IMAS TCP"/>
      <sheetName val="IMAN"/>
      <sheetName val="IMAS"/>
      <sheetName val="CLASIF"/>
      <sheetName val="ACT. FIJ"/>
      <sheetName val="INV"/>
      <sheetName val="G. OCAS"/>
      <sheetName val="INCRNGO"/>
      <sheetName val="R. PRES"/>
      <sheetName val="I.P"/>
      <sheetName val="ANT"/>
      <sheetName val="J.PATR"/>
      <sheetName val="TABLA"/>
      <sheetName val="CONF"/>
      <sheetName val="N"/>
      <sheetName val="C"/>
      <sheetName val="NOTI"/>
      <sheetName val="WNOT"/>
      <sheetName val="CIUU"/>
      <sheetName val="OB"/>
      <sheetName val="claves"/>
      <sheetName val="."/>
    </sheetNames>
    <sheetDataSet>
      <sheetData sheetId="0">
        <row r="136">
          <cell r="B136" t="str">
            <v>___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D6">
            <v>2013</v>
          </cell>
        </row>
        <row r="7">
          <cell r="D7">
            <v>26841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70"/>
  <sheetViews>
    <sheetView tabSelected="1" zoomScaleNormal="100" workbookViewId="0">
      <pane xSplit="1" ySplit="3" topLeftCell="B4" activePane="bottomRight" state="frozen"/>
      <selection activeCell="A29" sqref="A29:XFD71"/>
      <selection pane="topRight" activeCell="A29" sqref="A29:XFD71"/>
      <selection pane="bottomLeft" activeCell="A29" sqref="A29:XFD71"/>
      <selection pane="bottomRight" activeCell="C12" sqref="C12"/>
    </sheetView>
  </sheetViews>
  <sheetFormatPr baseColWidth="10" defaultColWidth="0" defaultRowHeight="15" zeroHeight="1" x14ac:dyDescent="0.2"/>
  <cols>
    <col min="1" max="1" width="6.125" style="11" customWidth="1"/>
    <col min="2" max="2" width="31" style="11" customWidth="1"/>
    <col min="3" max="3" width="12.375" style="11" customWidth="1"/>
    <col min="4" max="4" width="17.375" style="11" customWidth="1"/>
    <col min="5" max="5" width="13.25" style="11" customWidth="1"/>
    <col min="6" max="6" width="18.75" style="11" customWidth="1"/>
    <col min="7" max="7" width="7.25" style="11" customWidth="1"/>
    <col min="8" max="8" width="13.875" style="12" customWidth="1"/>
    <col min="9" max="9" width="7.375" style="13" bestFit="1" customWidth="1"/>
    <col min="10" max="10" width="12.5" style="11" customWidth="1"/>
    <col min="11" max="11" width="15.625" style="11" customWidth="1"/>
    <col min="12" max="12" width="11" style="1" customWidth="1"/>
    <col min="13" max="13" width="11" style="1" hidden="1"/>
    <col min="14" max="16384" width="11" style="11" hidden="1"/>
  </cols>
  <sheetData>
    <row r="1" spans="2:11" s="11" customFormat="1" ht="20.25" x14ac:dyDescent="0.3">
      <c r="B1" s="10" t="str">
        <f>+[1]DG!B136</f>
        <v>___</v>
      </c>
      <c r="C1" s="10"/>
      <c r="D1" s="10"/>
      <c r="E1" s="10"/>
      <c r="H1" s="12"/>
      <c r="I1" s="13"/>
    </row>
    <row r="2" spans="2:11" s="11" customFormat="1" ht="26.25" x14ac:dyDescent="0.4">
      <c r="B2" s="14" t="s">
        <v>0</v>
      </c>
      <c r="D2" s="15"/>
      <c r="E2" s="16">
        <f>+[1]CONF!D6</f>
        <v>2013</v>
      </c>
      <c r="H2" s="12"/>
      <c r="I2" s="13"/>
    </row>
    <row r="3" spans="2:11" s="11" customFormat="1" x14ac:dyDescent="0.2">
      <c r="H3" s="13"/>
      <c r="I3" s="13"/>
    </row>
    <row r="4" spans="2:11" s="11" customFormat="1" ht="38.25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  <c r="J4" s="4" t="s">
        <v>9</v>
      </c>
      <c r="K4" s="4" t="s">
        <v>10</v>
      </c>
    </row>
    <row r="5" spans="2:11" s="11" customFormat="1" ht="25.5" x14ac:dyDescent="0.2">
      <c r="B5" s="5" t="s">
        <v>11</v>
      </c>
      <c r="C5" s="9" t="s">
        <v>54</v>
      </c>
      <c r="D5" s="6">
        <v>4057</v>
      </c>
      <c r="E5" s="7">
        <f>+D5*$D$27</f>
        <v>108893937</v>
      </c>
      <c r="F5" s="8" t="s">
        <v>12</v>
      </c>
      <c r="G5" s="18">
        <v>1.77E-2</v>
      </c>
      <c r="H5" s="19"/>
      <c r="I5" s="20">
        <v>4057</v>
      </c>
      <c r="J5" s="21">
        <f>IF(H5&lt;D5,0,G5*(H5-I5))</f>
        <v>0</v>
      </c>
      <c r="K5" s="21">
        <f>+J5*$D$27</f>
        <v>0</v>
      </c>
    </row>
    <row r="6" spans="2:11" s="11" customFormat="1" ht="38.25" x14ac:dyDescent="0.2">
      <c r="B6" s="5" t="s">
        <v>13</v>
      </c>
      <c r="C6" s="9" t="s">
        <v>14</v>
      </c>
      <c r="D6" s="6">
        <v>7143</v>
      </c>
      <c r="E6" s="7">
        <f>+D6*$D$27</f>
        <v>191725263</v>
      </c>
      <c r="F6" s="8" t="s">
        <v>15</v>
      </c>
      <c r="G6" s="18">
        <v>1.23E-2</v>
      </c>
      <c r="H6" s="19"/>
      <c r="I6" s="20">
        <v>7143</v>
      </c>
      <c r="J6" s="21">
        <f t="shared" ref="J6:J19" si="0">IF(H6&lt;D6,0,G6*(H6-I6))</f>
        <v>0</v>
      </c>
      <c r="K6" s="21">
        <f>+J6*$D$27</f>
        <v>0</v>
      </c>
    </row>
    <row r="7" spans="2:11" s="11" customFormat="1" ht="25.5" x14ac:dyDescent="0.2">
      <c r="B7" s="5" t="s">
        <v>16</v>
      </c>
      <c r="C7" s="9" t="s">
        <v>17</v>
      </c>
      <c r="D7" s="6">
        <v>4057</v>
      </c>
      <c r="E7" s="7">
        <f>+D7*$D$27</f>
        <v>108893937</v>
      </c>
      <c r="F7" s="8" t="s">
        <v>18</v>
      </c>
      <c r="G7" s="18">
        <v>8.2000000000000007E-3</v>
      </c>
      <c r="H7" s="19"/>
      <c r="I7" s="20">
        <v>4057</v>
      </c>
      <c r="J7" s="21">
        <f t="shared" si="0"/>
        <v>0</v>
      </c>
      <c r="K7" s="21">
        <f>+J7*$D$27</f>
        <v>0</v>
      </c>
    </row>
    <row r="8" spans="2:11" s="11" customFormat="1" ht="25.5" x14ac:dyDescent="0.2">
      <c r="B8" s="5" t="s">
        <v>19</v>
      </c>
      <c r="C8" s="9" t="s">
        <v>20</v>
      </c>
      <c r="D8" s="6">
        <v>5409</v>
      </c>
      <c r="E8" s="7">
        <f>+D8*$D$27</f>
        <v>145182969</v>
      </c>
      <c r="F8" s="8" t="s">
        <v>21</v>
      </c>
      <c r="G8" s="18">
        <v>8.2000000000000007E-3</v>
      </c>
      <c r="H8" s="19"/>
      <c r="I8" s="20">
        <v>5409</v>
      </c>
      <c r="J8" s="21">
        <f t="shared" si="0"/>
        <v>0</v>
      </c>
      <c r="K8" s="21">
        <f>+J8*$D$27</f>
        <v>0</v>
      </c>
    </row>
    <row r="9" spans="2:11" s="11" customFormat="1" ht="25.5" x14ac:dyDescent="0.2">
      <c r="B9" s="5" t="s">
        <v>22</v>
      </c>
      <c r="C9" s="9" t="s">
        <v>23</v>
      </c>
      <c r="D9" s="6">
        <v>4549</v>
      </c>
      <c r="E9" s="7">
        <f>+D9*$D$27</f>
        <v>122099709</v>
      </c>
      <c r="F9" s="8" t="s">
        <v>24</v>
      </c>
      <c r="G9" s="18">
        <v>9.4999999999999998E-3</v>
      </c>
      <c r="H9" s="19"/>
      <c r="I9" s="20">
        <v>4549</v>
      </c>
      <c r="J9" s="21">
        <f t="shared" si="0"/>
        <v>0</v>
      </c>
      <c r="K9" s="21">
        <f>+J9*$D$27</f>
        <v>0</v>
      </c>
    </row>
    <row r="10" spans="2:11" s="11" customFormat="1" ht="25.5" x14ac:dyDescent="0.2">
      <c r="B10" s="5" t="s">
        <v>25</v>
      </c>
      <c r="C10" s="9" t="s">
        <v>26</v>
      </c>
      <c r="D10" s="6">
        <v>2090</v>
      </c>
      <c r="E10" s="7">
        <f>+D10*$D$27</f>
        <v>56097690</v>
      </c>
      <c r="F10" s="8" t="s">
        <v>27</v>
      </c>
      <c r="G10" s="18">
        <v>2.1700000000000001E-2</v>
      </c>
      <c r="H10" s="19"/>
      <c r="I10" s="20">
        <v>2090</v>
      </c>
      <c r="J10" s="21">
        <f>IF(H10&lt;D10,0,G10*(H10-I10))</f>
        <v>0</v>
      </c>
      <c r="K10" s="21">
        <f>+J10*$D$27</f>
        <v>0</v>
      </c>
    </row>
    <row r="11" spans="2:11" s="11" customFormat="1" ht="25.5" x14ac:dyDescent="0.2">
      <c r="B11" s="5" t="s">
        <v>28</v>
      </c>
      <c r="C11" s="9" t="s">
        <v>55</v>
      </c>
      <c r="D11" s="6">
        <v>3934</v>
      </c>
      <c r="E11" s="7">
        <f>+D11*$D$27</f>
        <v>105592494</v>
      </c>
      <c r="F11" s="8" t="s">
        <v>29</v>
      </c>
      <c r="G11" s="18">
        <v>2.9700000000000001E-2</v>
      </c>
      <c r="H11" s="19"/>
      <c r="I11" s="20">
        <v>3934</v>
      </c>
      <c r="J11" s="21">
        <f t="shared" si="0"/>
        <v>0</v>
      </c>
      <c r="K11" s="21">
        <f>+J11*$D$27</f>
        <v>0</v>
      </c>
    </row>
    <row r="12" spans="2:11" s="11" customFormat="1" ht="25.5" x14ac:dyDescent="0.2">
      <c r="B12" s="5" t="s">
        <v>30</v>
      </c>
      <c r="C12" s="9" t="s">
        <v>56</v>
      </c>
      <c r="D12" s="6">
        <v>4795</v>
      </c>
      <c r="E12" s="7">
        <f>+D12*$D$27</f>
        <v>128702595</v>
      </c>
      <c r="F12" s="8" t="s">
        <v>31</v>
      </c>
      <c r="G12" s="18">
        <v>2.18E-2</v>
      </c>
      <c r="H12" s="19"/>
      <c r="I12" s="20">
        <v>4795</v>
      </c>
      <c r="J12" s="21">
        <f t="shared" si="0"/>
        <v>0</v>
      </c>
      <c r="K12" s="21">
        <f>+J12*$D$27</f>
        <v>0</v>
      </c>
    </row>
    <row r="13" spans="2:11" s="11" customFormat="1" ht="25.5" x14ac:dyDescent="0.2">
      <c r="B13" s="5" t="s">
        <v>32</v>
      </c>
      <c r="C13" s="9" t="s">
        <v>33</v>
      </c>
      <c r="D13" s="6">
        <v>4549</v>
      </c>
      <c r="E13" s="7">
        <f>+D13*$D$27</f>
        <v>122099709</v>
      </c>
      <c r="F13" s="8" t="s">
        <v>34</v>
      </c>
      <c r="G13" s="18">
        <v>2.7699999999999999E-2</v>
      </c>
      <c r="H13" s="19"/>
      <c r="I13" s="20">
        <v>4549</v>
      </c>
      <c r="J13" s="21">
        <f t="shared" si="0"/>
        <v>0</v>
      </c>
      <c r="K13" s="21">
        <f>+J13*$D$27</f>
        <v>0</v>
      </c>
    </row>
    <row r="14" spans="2:11" s="11" customFormat="1" ht="25.5" x14ac:dyDescent="0.2">
      <c r="B14" s="5" t="s">
        <v>35</v>
      </c>
      <c r="C14" s="9" t="s">
        <v>57</v>
      </c>
      <c r="D14" s="6">
        <v>4549</v>
      </c>
      <c r="E14" s="7">
        <f>+D14*$D$27</f>
        <v>122099709</v>
      </c>
      <c r="F14" s="8" t="s">
        <v>36</v>
      </c>
      <c r="G14" s="18">
        <v>2.3E-2</v>
      </c>
      <c r="H14" s="19"/>
      <c r="I14" s="20">
        <v>4549</v>
      </c>
      <c r="J14" s="21">
        <f t="shared" si="0"/>
        <v>0</v>
      </c>
      <c r="K14" s="21">
        <f>+J14*$D$27</f>
        <v>0</v>
      </c>
    </row>
    <row r="15" spans="2:11" s="11" customFormat="1" ht="25.5" x14ac:dyDescent="0.2">
      <c r="B15" s="5" t="s">
        <v>37</v>
      </c>
      <c r="C15" s="9" t="s">
        <v>58</v>
      </c>
      <c r="D15" s="6">
        <v>4549</v>
      </c>
      <c r="E15" s="7">
        <f>+D15*$D$27</f>
        <v>122099709</v>
      </c>
      <c r="F15" s="8" t="s">
        <v>38</v>
      </c>
      <c r="G15" s="18">
        <v>1.1299999999999999E-2</v>
      </c>
      <c r="H15" s="19"/>
      <c r="I15" s="20">
        <v>4549</v>
      </c>
      <c r="J15" s="21">
        <f t="shared" si="0"/>
        <v>0</v>
      </c>
      <c r="K15" s="21">
        <f>+J15*$D$27</f>
        <v>0</v>
      </c>
    </row>
    <row r="16" spans="2:11" s="11" customFormat="1" ht="25.5" x14ac:dyDescent="0.2">
      <c r="B16" s="5" t="s">
        <v>39</v>
      </c>
      <c r="C16" s="9" t="s">
        <v>40</v>
      </c>
      <c r="D16" s="6">
        <v>4303</v>
      </c>
      <c r="E16" s="7">
        <f>+D16*$D$27</f>
        <v>115496823</v>
      </c>
      <c r="F16" s="8" t="s">
        <v>41</v>
      </c>
      <c r="G16" s="18">
        <v>2.93E-2</v>
      </c>
      <c r="H16" s="19"/>
      <c r="I16" s="20">
        <v>4303</v>
      </c>
      <c r="J16" s="21">
        <f>IF(H16&lt;D16,0,G16*(H16-I16))</f>
        <v>0</v>
      </c>
      <c r="K16" s="21">
        <f>+J16*$D$27</f>
        <v>0</v>
      </c>
    </row>
    <row r="17" spans="2:13" ht="25.5" x14ac:dyDescent="0.2">
      <c r="B17" s="5" t="s">
        <v>42</v>
      </c>
      <c r="C17" s="9" t="s">
        <v>43</v>
      </c>
      <c r="D17" s="6">
        <v>4057</v>
      </c>
      <c r="E17" s="7">
        <f>+D17*$D$27</f>
        <v>108893937</v>
      </c>
      <c r="F17" s="8" t="s">
        <v>44</v>
      </c>
      <c r="G17" s="18">
        <v>4.9599999999999998E-2</v>
      </c>
      <c r="H17" s="19"/>
      <c r="I17" s="20">
        <v>4057</v>
      </c>
      <c r="J17" s="21">
        <f t="shared" si="0"/>
        <v>0</v>
      </c>
      <c r="K17" s="21">
        <f>+J17*$D$27</f>
        <v>0</v>
      </c>
      <c r="L17" s="11"/>
      <c r="M17" s="11"/>
    </row>
    <row r="18" spans="2:13" ht="25.5" x14ac:dyDescent="0.2">
      <c r="B18" s="5" t="s">
        <v>45</v>
      </c>
      <c r="C18" s="9" t="s">
        <v>59</v>
      </c>
      <c r="D18" s="6">
        <v>4795</v>
      </c>
      <c r="E18" s="7">
        <f>+D18*$D$27</f>
        <v>128702595</v>
      </c>
      <c r="F18" s="8" t="s">
        <v>46</v>
      </c>
      <c r="G18" s="18">
        <v>2.7900000000000001E-2</v>
      </c>
      <c r="H18" s="19"/>
      <c r="I18" s="20">
        <v>4795</v>
      </c>
      <c r="J18" s="21">
        <f t="shared" si="0"/>
        <v>0</v>
      </c>
      <c r="K18" s="21">
        <f>+J18*$D$27</f>
        <v>0</v>
      </c>
      <c r="L18" s="11"/>
      <c r="M18" s="11"/>
    </row>
    <row r="19" spans="2:13" ht="25.5" x14ac:dyDescent="0.2">
      <c r="B19" s="5" t="s">
        <v>47</v>
      </c>
      <c r="C19" s="9" t="s">
        <v>48</v>
      </c>
      <c r="D19" s="6">
        <v>3934</v>
      </c>
      <c r="E19" s="7">
        <f>+D19*$D$27</f>
        <v>105592494</v>
      </c>
      <c r="F19" s="8" t="s">
        <v>49</v>
      </c>
      <c r="G19" s="18">
        <v>1.55E-2</v>
      </c>
      <c r="H19" s="19"/>
      <c r="I19" s="20">
        <v>3934</v>
      </c>
      <c r="J19" s="21">
        <f t="shared" si="0"/>
        <v>0</v>
      </c>
      <c r="K19" s="21">
        <f>+J19*$D$27</f>
        <v>0</v>
      </c>
      <c r="L19" s="11"/>
      <c r="M19" s="11"/>
    </row>
    <row r="20" spans="2:13" ht="25.5" x14ac:dyDescent="0.2">
      <c r="B20" s="5" t="s">
        <v>50</v>
      </c>
      <c r="C20" s="9" t="s">
        <v>60</v>
      </c>
      <c r="D20" s="6">
        <v>1844</v>
      </c>
      <c r="E20" s="7">
        <f>+D20*$D$27</f>
        <v>49494804</v>
      </c>
      <c r="F20" s="8" t="s">
        <v>51</v>
      </c>
      <c r="G20" s="18">
        <v>6.4000000000000001E-2</v>
      </c>
      <c r="H20" s="19"/>
      <c r="I20" s="20">
        <v>1844</v>
      </c>
      <c r="J20" s="21">
        <f>IF(H20&lt;D20,0,G20*(H20-I20))</f>
        <v>0</v>
      </c>
      <c r="K20" s="21">
        <f>+J20*$D$27</f>
        <v>0</v>
      </c>
      <c r="L20" s="11"/>
      <c r="M20" s="11"/>
    </row>
    <row r="21" spans="2:13" x14ac:dyDescent="0.2">
      <c r="B21" s="22"/>
      <c r="C21" s="22"/>
      <c r="D21" s="22"/>
      <c r="E21" s="22"/>
      <c r="F21" s="22"/>
      <c r="G21" s="22"/>
      <c r="H21" s="23"/>
      <c r="I21" s="24"/>
      <c r="J21" s="25"/>
      <c r="K21" s="22" t="s">
        <v>52</v>
      </c>
      <c r="L21" s="11"/>
      <c r="M21" s="11"/>
    </row>
    <row r="22" spans="2:13" x14ac:dyDescent="0.2"/>
    <row r="23" spans="2:13" x14ac:dyDescent="0.2"/>
    <row r="24" spans="2:13" x14ac:dyDescent="0.2">
      <c r="B24" s="17"/>
      <c r="L24" s="11"/>
      <c r="M24" s="11"/>
    </row>
    <row r="25" spans="2:13" x14ac:dyDescent="0.2">
      <c r="B25" s="17"/>
      <c r="L25" s="11"/>
      <c r="M25" s="11"/>
    </row>
    <row r="26" spans="2:13" x14ac:dyDescent="0.2"/>
    <row r="27" spans="2:13" x14ac:dyDescent="0.2">
      <c r="B27" s="11" t="s">
        <v>53</v>
      </c>
      <c r="D27" s="13">
        <f>+[1]CONF!D7</f>
        <v>26841</v>
      </c>
      <c r="L27" s="11"/>
      <c r="M27" s="11"/>
    </row>
    <row r="28" spans="2:13" x14ac:dyDescent="0.2"/>
    <row r="29" spans="2:13" x14ac:dyDescent="0.2"/>
    <row r="30" spans="2:13" x14ac:dyDescent="0.2"/>
    <row r="31" spans="2:13" x14ac:dyDescent="0.2"/>
    <row r="32" spans="2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</sheetData>
  <mergeCells count="1">
    <mergeCell ref="B1:E1"/>
  </mergeCells>
  <dataValidations count="1">
    <dataValidation type="list" allowBlank="1" showInputMessage="1" showErrorMessage="1" sqref="B24">
      <formula1>$B$5:$B$20</formula1>
    </dataValidation>
  </dataValidations>
  <printOptions horizontalCentered="1"/>
  <pageMargins left="0.11811023622047245" right="0.11811023622047245" top="0.15748031496062992" bottom="0.55118110236220474" header="0.31496062992125984" footer="0.31496062992125984"/>
  <pageSetup scale="75" orientation="landscape" horizontalDpi="0" verticalDpi="0" r:id="rId1"/>
  <headerFooter>
    <oddFooter>&amp;L&amp;D&amp;T&amp;Cwww.consultorcontable.com&amp;RPEOPLE TAX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IMAS TCP</vt:lpstr>
      <vt:lpstr>'IMAS TCP'!Área_de_impresión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MiPC</cp:lastModifiedBy>
  <dcterms:created xsi:type="dcterms:W3CDTF">2014-08-11T13:00:05Z</dcterms:created>
  <dcterms:modified xsi:type="dcterms:W3CDTF">2014-08-11T13:54:19Z</dcterms:modified>
</cp:coreProperties>
</file>