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DECLARACIONES DE RENTA\DECLARACIONES RENTA 2015\"/>
    </mc:Choice>
  </mc:AlternateContent>
  <bookViews>
    <workbookView xWindow="0" yWindow="0" windowWidth="20490" windowHeight="7215" tabRatio="601" activeTab="1"/>
  </bookViews>
  <sheets>
    <sheet name="1" sheetId="603" r:id="rId1"/>
    <sheet name="2" sheetId="608" r:id="rId2"/>
    <sheet name="3" sheetId="611" r:id="rId3"/>
    <sheet name="4" sheetId="612" r:id="rId4"/>
    <sheet name="5" sheetId="606" r:id="rId5"/>
    <sheet name="6" sheetId="615" r:id="rId6"/>
    <sheet name="7" sheetId="609" r:id="rId7"/>
    <sheet name="8" sheetId="610" r:id="rId8"/>
    <sheet name="9" sheetId="613" r:id="rId9"/>
    <sheet name="10" sheetId="614" r:id="rId10"/>
    <sheet name="11" sheetId="616" r:id="rId11"/>
    <sheet name="12" sheetId="617" r:id="rId12"/>
    <sheet name="Formulario" sheetId="620" r:id="rId13"/>
  </sheets>
  <definedNames>
    <definedName name="AÑO_GRAVABLE_DE_2003">"'file:///A:/Documents and Settings/cportellar/Configuración local/Archivos temporales de Internet/OLK29/SF RENTA NATURALES CON SOPORTES.xls'#$Patrimonio.$#REF!$#REF!"</definedName>
    <definedName name="AÑO_GRAVABLE_DE_2003___0">"'file://BCCNSIST005/Publico/gESTION mASIVA/otros subsistemas/Descripcion funcional y formularios/GUIA RENTA PN/declaracion renta PN y anexos/SF RENTA NATURALES CON SOPORTES.xls'#$Patrimonio.$#REF!$#REF!"</definedName>
    <definedName name="AÑO_GRAVABLE_DE_2003___11">"$Patrimonio.$#REF!$#REF!"</definedName>
    <definedName name="AÑO_GRAVABLE_DE_2003___19">"'file:///D:/gESTION mASIVA/otros subsistemas/Descripcion funcional y formularios/GUIA RENTA PN/declaracion renta PN y anexos/SF RENTA NATURALES CON SOPORTES.xls'#$Patrimonio.$#REF!$#REF!"</definedName>
    <definedName name="AÑO_GRAVABLE_DE_2003___2">"'file://BCCNSIST005/Publico/WINDOWS/Escritorio/MUISCA/SF RENTA NATURALES CON SOPORTES.xls'#$Patrimonio.$#REF!$#REF!"</definedName>
    <definedName name="AÑO_GRAVABLE_DE_2003___21">"'file:///D:/gESTION mASIVA/otros subsistemas/Descripcion funcional y formularios/GUIA RENTA PN/declaracion renta PN y anexos/SF RENTA NATURALES CON SOPORTES.xls'#$Patrimonio.$#REF!$#REF!"</definedName>
    <definedName name="AÑO_GRAVABLE_DE_2003___22">"'file:///D:/gESTION mASIVA/otros subsistemas/Descripcion funcional y formularios/GUIA RENTA PN/declaracion renta PN y anexos/SF RENTA NATURALES CON SOPORTES.xls'#$Patrimonio.$#REF!$#REF!"</definedName>
    <definedName name="AÑO_GRAVABLE_DE_2003___23">"'file:///D:/gESTION mASIVA/otros subsistemas/Descripcion funcional y formularios/GUIA RENTA PN/declaracion renta PN y anexos/SF RENTA NATURALES CON SOPORTES.xls'#$Patrimonio.$#REF!$#REF!"</definedName>
    <definedName name="AÑO_GRAVABLE_DE_2003___26">"'file://BCCNSIST005/Publico/gESTION mASIVA/otros subsistemas/Descripcion funcional y formularios/GUIA RENTA PN/declaracion renta PN y anexos/SF RENTA NATURALES CON SOPORTES.xls'#$Patrimonio.$#REF!$#REF!"</definedName>
    <definedName name="AÑO_GRAVABLE_DE_2003___3">"'file:///A:/Documents and Settings/cportellar/Configuración local/Archivos temporales de Internet/OLK29/SF RENTA NATURALES CON SOPORTES.xls'#$Patrimonio.$#REF!$#REF!"</definedName>
    <definedName name="AÑO_GRAVABLE_DE_2003___4">"'file:///A:/Documents and Settings/cportellar/Configuración local/Archivos temporales de Internet/OLK29/SF RENTA NATURALES CON SOPORTES.xls'#$Patrimonio.$#REF!$#REF!"</definedName>
    <definedName name="AÑO_GRAVABLE_DE_2003___5">"'file:///A:/Documents and Settings/cportellar/Configuración local/Archivos temporales de Internet/OLK29/SF RENTA NATURALES CON SOPORTES.xls'#$Patrimonio.$#REF!$#REF!"</definedName>
    <definedName name="AÑO_GRAVABLE_DE_2003___7">"'file://BCCNSIST005/Publico/gESTION mASIVA/otros subsistemas/Descripcion funcional y formularios/GUIA RENTA PN/declaracion renta PN y anexos/SF RENTA NATURALES CON SOPORTES.xls'#$Patrimonio.$#REF!$#REF!"</definedName>
    <definedName name="AÑO_GRAVABLE_DE_2003___8">"'file:///A:/Documents and Settings/cportellar/Configuración local/Archivos temporales de Internet/OLK29/SF RENTA NATURALES CON SOPORTES.xls'#$Patrimonio.$#REF!$#REF!"</definedName>
    <definedName name="AÑO_GRAVABLE_DE_2003___9">"'file:///A:/Documents and Settings/cportellar/Configuración local/Archivos temporales de Internet/OLK29/SF RENTA NATURALES CON SOPORTES.xls'#$Patrimonio.$#REF!$#REF!"</definedName>
    <definedName name="AÑOGRAVABLE2003">"'file://BCCNSIST005/Publico/gESTION mASIVA/otros subsistemas/Descripcion funcional y formularios/GUIA RENTA PN/declaracion renta PN y anexos/SF RENTA NATURALES CON SOPORTES.xls'#$Patrimonio.$#REF!$#REF!"</definedName>
    <definedName name="RG">"'file:///A:/Documents and Settings/cportellar/Configuración local/Archivos temporales de Internet/OLK29/SF RENTA NATURALES CON SOPORTES.xls'#$Patrimonio.$#REF!$#REF!"</definedName>
    <definedName name="RG___0">"'file://BCCNSIST005/Publico/gESTION mASIVA/otros subsistemas/Descripcion funcional y formularios/GUIA RENTA PN/declaracion renta PN y anexos/SF RENTA NATURALES CON SOPORTES.xls'#$Patrimonio.$#REF!$#REF!"</definedName>
    <definedName name="RG___11">"$Patrimonio.$#REF!$#REF!"</definedName>
    <definedName name="RG___19">"'file:///D:/gESTION mASIVA/otros subsistemas/Descripcion funcional y formularios/GUIA RENTA PN/declaracion renta PN y anexos/SF RENTA NATURALES CON SOPORTES.xls'#$Patrimonio.$#REF!$#REF!"</definedName>
    <definedName name="RG___2">"'file://BCCNSIST005/Publico/WINDOWS/Escritorio/MUISCA/SF RENTA NATURALES CON SOPORTES.xls'#$Patrimonio.$#REF!$#REF!"</definedName>
    <definedName name="RG___21">"'file:///D:/gESTION mASIVA/otros subsistemas/Descripcion funcional y formularios/GUIA RENTA PN/declaracion renta PN y anexos/SF RENTA NATURALES CON SOPORTES.xls'#$Patrimonio.$#REF!$#REF!"</definedName>
    <definedName name="RG___22">"'file:///D:/gESTION mASIVA/otros subsistemas/Descripcion funcional y formularios/GUIA RENTA PN/declaracion renta PN y anexos/SF RENTA NATURALES CON SOPORTES.xls'#$Patrimonio.$#REF!$#REF!"</definedName>
    <definedName name="RG___23">"'file:///D:/gESTION mASIVA/otros subsistemas/Descripcion funcional y formularios/GUIA RENTA PN/declaracion renta PN y anexos/SF RENTA NATURALES CON SOPORTES.xls'#$Patrimonio.$#REF!$#REF!"</definedName>
    <definedName name="RG___26">"'file://BCCNSIST005/Publico/gESTION mASIVA/otros subsistemas/Descripcion funcional y formularios/GUIA RENTA PN/declaracion renta PN y anexos/SF RENTA NATURALES CON SOPORTES.xls'#$Patrimonio.$#REF!$#REF!"</definedName>
    <definedName name="RG___3">"'file:///A:/Documents and Settings/cportellar/Configuración local/Archivos temporales de Internet/OLK29/SF RENTA NATURALES CON SOPORTES.xls'#$Patrimonio.$#REF!$#REF!"</definedName>
    <definedName name="RG___4">"'file:///A:/Documents and Settings/cportellar/Configuración local/Archivos temporales de Internet/OLK29/SF RENTA NATURALES CON SOPORTES.xls'#$Patrimonio.$#REF!$#REF!"</definedName>
    <definedName name="RG___5">"'file:///A:/Documents and Settings/cportellar/Configuración local/Archivos temporales de Internet/OLK29/SF RENTA NATURALES CON SOPORTES.xls'#$Patrimonio.$#REF!$#REF!"</definedName>
    <definedName name="RG___7">"'file://BCCNSIST005/Publico/gESTION mASIVA/otros subsistemas/Descripcion funcional y formularios/GUIA RENTA PN/declaracion renta PN y anexos/SF RENTA NATURALES CON SOPORTES.xls'#$Patrimonio.$#REF!$#REF!"</definedName>
    <definedName name="RG___8">"'file:///A:/Documents and Settings/cportellar/Configuración local/Archivos temporales de Internet/OLK29/SF RENTA NATURALES CON SOPORTES.xls'#$Patrimonio.$#REF!$#REF!"</definedName>
    <definedName name="RG___9">"'file:///A:/Documents and Settings/cportellar/Configuración local/Archivos temporales de Internet/OLK29/SF RENTA NATURALES CON SOPORTES.xls'#$Patrimonio.$#REF!$#REF!"</definedName>
  </definedNames>
  <calcPr calcId="152511"/>
</workbook>
</file>

<file path=xl/calcChain.xml><?xml version="1.0" encoding="utf-8"?>
<calcChain xmlns="http://schemas.openxmlformats.org/spreadsheetml/2006/main">
  <c r="D32" i="610" l="1"/>
  <c r="D43" i="610" l="1"/>
  <c r="AC34" i="620"/>
  <c r="C19" i="616" l="1"/>
  <c r="C16" i="616"/>
  <c r="C18" i="616" s="1"/>
  <c r="C14" i="616"/>
  <c r="G16" i="609"/>
  <c r="C28" i="614"/>
  <c r="C12" i="614"/>
  <c r="D49" i="610"/>
  <c r="C49" i="610"/>
  <c r="C30" i="609"/>
  <c r="F16" i="609"/>
  <c r="E16" i="609"/>
  <c r="F25" i="609"/>
  <c r="D16" i="609"/>
  <c r="C31" i="609"/>
  <c r="F21" i="608"/>
  <c r="C7" i="608"/>
  <c r="C13" i="608"/>
  <c r="C15" i="608" s="1"/>
  <c r="D20" i="612" l="1"/>
  <c r="D8" i="616"/>
  <c r="D7" i="616"/>
  <c r="C36" i="613"/>
  <c r="C30" i="614" s="1"/>
  <c r="D10" i="616"/>
  <c r="AC28" i="620" l="1"/>
  <c r="D5" i="610"/>
  <c r="C5" i="610"/>
  <c r="E25" i="609"/>
  <c r="C20" i="612"/>
  <c r="L28" i="620" s="1"/>
  <c r="C44" i="611"/>
  <c r="L26" i="620" s="1"/>
  <c r="D26" i="611"/>
  <c r="C26" i="611"/>
  <c r="L25" i="620" s="1"/>
  <c r="C9" i="608"/>
  <c r="L21" i="620" s="1"/>
  <c r="AC43" i="620"/>
  <c r="AC41" i="620"/>
  <c r="AC37" i="620"/>
  <c r="AC36" i="620"/>
  <c r="AC24" i="620"/>
  <c r="L42" i="620"/>
  <c r="L34" i="620"/>
  <c r="C40" i="617"/>
  <c r="C43" i="617" s="1"/>
  <c r="D25" i="617"/>
  <c r="D19" i="617"/>
  <c r="C19" i="617"/>
  <c r="L20" i="620" s="1"/>
  <c r="D18" i="617"/>
  <c r="C18" i="617"/>
  <c r="L19" i="620" s="1"/>
  <c r="D17" i="617"/>
  <c r="C17" i="617"/>
  <c r="L18" i="620" s="1"/>
  <c r="C14" i="617"/>
  <c r="C11" i="617"/>
  <c r="C10" i="617"/>
  <c r="C9" i="617"/>
  <c r="C52" i="616"/>
  <c r="AC39" i="620" s="1"/>
  <c r="C45" i="616"/>
  <c r="AC38" i="620" s="1"/>
  <c r="D45" i="616"/>
  <c r="D52" i="616"/>
  <c r="C34" i="616"/>
  <c r="C13" i="616"/>
  <c r="C15" i="616" s="1"/>
  <c r="C20" i="616" s="1"/>
  <c r="C36" i="616" s="1"/>
  <c r="C7" i="616"/>
  <c r="C37" i="614"/>
  <c r="AC20" i="620" s="1"/>
  <c r="D28" i="614"/>
  <c r="L43" i="620"/>
  <c r="D12" i="614"/>
  <c r="L41" i="620"/>
  <c r="D36" i="613"/>
  <c r="L38" i="620"/>
  <c r="D25" i="609"/>
  <c r="C25" i="609"/>
  <c r="L32" i="620" s="1"/>
  <c r="G26" i="609"/>
  <c r="G29" i="609" s="1"/>
  <c r="C16" i="609"/>
  <c r="L31" i="620" s="1"/>
  <c r="F6" i="615"/>
  <c r="F28" i="609" s="1"/>
  <c r="E6" i="615"/>
  <c r="D6" i="615"/>
  <c r="C6" i="615"/>
  <c r="C46" i="614"/>
  <c r="C47" i="614" s="1"/>
  <c r="C49" i="614" s="1"/>
  <c r="AC22" i="620" s="1"/>
  <c r="D44" i="611"/>
  <c r="D38" i="608"/>
  <c r="C38" i="608"/>
  <c r="L24" i="620" s="1"/>
  <c r="D15" i="608"/>
  <c r="L22" i="620"/>
  <c r="D24" i="608"/>
  <c r="C24" i="608"/>
  <c r="L23" i="620" s="1"/>
  <c r="D9" i="608"/>
  <c r="AI60" i="620"/>
  <c r="E26" i="609" l="1"/>
  <c r="D26" i="609"/>
  <c r="D29" i="609" s="1"/>
  <c r="AC31" i="620"/>
  <c r="L30" i="620"/>
  <c r="C26" i="609"/>
  <c r="D53" i="616"/>
  <c r="AC27" i="620"/>
  <c r="C53" i="616"/>
  <c r="D30" i="614"/>
  <c r="L44" i="620"/>
  <c r="L40" i="620"/>
  <c r="D45" i="611"/>
  <c r="D21" i="612" s="1"/>
  <c r="D55" i="612" s="1"/>
  <c r="C45" i="611"/>
  <c r="L27" i="620" s="1"/>
  <c r="I1" i="610"/>
  <c r="G1" i="610"/>
  <c r="H1" i="610"/>
  <c r="E29" i="609" l="1"/>
  <c r="C50" i="614" s="1"/>
  <c r="AC26" i="620"/>
  <c r="C29" i="609"/>
  <c r="AC40" i="620"/>
  <c r="L35" i="620"/>
  <c r="L33" i="620"/>
  <c r="C21" i="612"/>
  <c r="L29" i="620" s="1"/>
  <c r="H3" i="610"/>
  <c r="N3" i="610" l="1"/>
  <c r="N2" i="610"/>
  <c r="F50" i="614"/>
  <c r="AC23" i="620"/>
  <c r="N4" i="610"/>
  <c r="AC33" i="620"/>
  <c r="AC29" i="620"/>
  <c r="L36" i="620"/>
  <c r="C32" i="610" l="1"/>
  <c r="C43" i="610" s="1"/>
  <c r="C8" i="616"/>
  <c r="C53" i="610" l="1"/>
  <c r="D53" i="610"/>
  <c r="L39" i="620" l="1"/>
  <c r="C34" i="614"/>
  <c r="AC19" i="620" s="1"/>
  <c r="C33" i="614"/>
  <c r="L37" i="620"/>
  <c r="C38" i="614" l="1"/>
  <c r="AC18" i="620"/>
  <c r="AC21" i="620" l="1"/>
  <c r="C53" i="614"/>
  <c r="D6" i="616" s="1"/>
  <c r="C60" i="616" l="1"/>
  <c r="AC25" i="620"/>
  <c r="C6" i="616" l="1"/>
  <c r="C23" i="616" s="1"/>
  <c r="C35" i="616" l="1"/>
  <c r="AC30" i="620"/>
  <c r="C38" i="616" l="1"/>
  <c r="AC35" i="620" s="1"/>
  <c r="AC32" i="620"/>
  <c r="C5" i="617" l="1"/>
  <c r="AC44" i="620" s="1"/>
  <c r="C55" i="616"/>
  <c r="AC42" i="620" s="1"/>
  <c r="C6" i="617"/>
  <c r="AC45" i="620" s="1"/>
</calcChain>
</file>

<file path=xl/comments1.xml><?xml version="1.0" encoding="utf-8"?>
<comments xmlns="http://schemas.openxmlformats.org/spreadsheetml/2006/main">
  <authors>
    <author>familia</author>
    <author>MiPC</author>
  </authors>
  <commentList>
    <comment ref="B5" authorId="0" shapeId="0">
      <text>
        <r>
          <rPr>
            <b/>
            <sz val="8"/>
            <color indexed="81"/>
            <rFont val="Tahoma"/>
            <family val="2"/>
          </rPr>
          <t>Corrección del Formato 1732, seleccione: “SI”, si esta es una corrección a un Formato No. 1732, sin corregir el Formulario 110 (Declaración de Renta), es decir que no va modificar los valores inicialmente registrados en cada una de sus casillas. Digite “NO”, si esta es una corrección a un Formato No. 1732, para corregir el Formulario 110 (Declaración de Renta), es decir que va modificar los valores inicialmente registrados en cada una de sus casillas.</t>
        </r>
        <r>
          <rPr>
            <sz val="8"/>
            <color indexed="81"/>
            <rFont val="Tahoma"/>
            <family val="2"/>
          </rPr>
          <t xml:space="preserve">
</t>
        </r>
      </text>
    </comment>
    <comment ref="C5" authorId="0" shapeId="0">
      <text>
        <r>
          <rPr>
            <b/>
            <sz val="8"/>
            <color indexed="81"/>
            <rFont val="Tahoma"/>
            <family val="2"/>
          </rPr>
          <t>N° declaración de renta asociada: Escriba el número de la declaración de renta que se asocia con el Formato 1732. Únicamente para los casos en que por obligación legal deben presentar la declaración en forma litográfica. (Artículo 7° Decreto 1791/2007)</t>
        </r>
      </text>
    </comment>
    <comment ref="D5" authorId="0" shapeId="0">
      <text>
        <r>
          <rPr>
            <b/>
            <sz val="8"/>
            <color indexed="81"/>
            <rFont val="Tahoma"/>
            <family val="2"/>
          </rPr>
          <t>N° Formulario anterior: Si va a corregir una declaración correspondiente al año gravable o a fracción de año, escriba los trece dígitos que figuran en la casilla 4 del formulario correspondiente a la declaración objeto de corrección. Si va a corregir una declaración generada por la DIAN con base en la Ley 962 de 2005, escriba los dígitos que figuran en la casilla 4 de dicha declaración. Si la corrección es posterior a un acto administrativo, escriba todos los números del acto administrativo.</t>
        </r>
      </text>
    </comment>
    <comment ref="E5" authorId="1" shapeId="0">
      <text>
        <r>
          <rPr>
            <b/>
            <sz val="9"/>
            <color indexed="81"/>
            <rFont val="Tahoma"/>
            <family val="2"/>
          </rPr>
          <t>Fracción año gravable 2015: Marque con equis (X) esta casilla, si la declaración corresponde a una fracción del año gravable, en razón a la liquidación de un ente social o de una sucesión ilíquida.</t>
        </r>
        <r>
          <rPr>
            <sz val="9"/>
            <color indexed="81"/>
            <rFont val="Tahoma"/>
            <family val="2"/>
          </rPr>
          <t xml:space="preserve">
</t>
        </r>
      </text>
    </comment>
    <comment ref="F5" authorId="1" shapeId="0">
      <text>
        <r>
          <rPr>
            <b/>
            <sz val="9"/>
            <color indexed="81"/>
            <rFont val="Tahoma"/>
            <family val="2"/>
          </rPr>
          <t xml:space="preserve">Nuevos empleos generados bajo la vigencia de la Ley 1429 de 2010 </t>
        </r>
        <r>
          <rPr>
            <sz val="9"/>
            <color indexed="81"/>
            <rFont val="Tahoma"/>
            <family val="2"/>
          </rPr>
          <t xml:space="preserve">
</t>
        </r>
      </text>
    </comment>
    <comment ref="I5" authorId="0" shapeId="0">
      <text>
        <r>
          <rPr>
            <b/>
            <sz val="8"/>
            <color indexed="81"/>
            <rFont val="Tahoma"/>
            <family val="2"/>
          </rPr>
          <t>Marque SI,  si se trata de cooperativas, sus asociaciones, uniones, ligas centrales, organismos de grado superior de carácter financiero, las asociaciones mutualistas, instituciones auxiliares del cooperativismo, confederaciones cooperativas, previstas en la legislación cooperativa, vigilados por alguna superintendencia u organismos de control.  De lo contrario marque NO</t>
        </r>
        <r>
          <rPr>
            <sz val="8"/>
            <color indexed="81"/>
            <rFont val="Tahoma"/>
            <family val="2"/>
          </rPr>
          <t xml:space="preserve">
</t>
        </r>
      </text>
    </comment>
    <comment ref="M5" authorId="1" shapeId="0">
      <text>
        <r>
          <rPr>
            <b/>
            <sz val="9"/>
            <color indexed="81"/>
            <rFont val="Tahoma"/>
            <family val="2"/>
          </rPr>
          <t xml:space="preserve">Marque SI,  si se trata de una entidad obligada por los organismos de vigilancia y control a aplicar sistemas especiales de valoración de inversiones.  De lo contrario marque NO </t>
        </r>
        <r>
          <rPr>
            <sz val="9"/>
            <color indexed="81"/>
            <rFont val="Tahoma"/>
            <family val="2"/>
          </rPr>
          <t xml:space="preserve">
</t>
        </r>
      </text>
    </comment>
    <comment ref="N5" authorId="1" shapeId="0">
      <text>
        <r>
          <rPr>
            <b/>
            <sz val="9"/>
            <color indexed="81"/>
            <rFont val="Tahoma"/>
            <family val="2"/>
          </rPr>
          <t>Marque SI, si establece el costo de ventas por el sistema periódico o de juego de inventarios.  De lo contrario marque NO.</t>
        </r>
        <r>
          <rPr>
            <sz val="9"/>
            <color indexed="81"/>
            <rFont val="Tahoma"/>
            <family val="2"/>
          </rPr>
          <t xml:space="preserve">
</t>
        </r>
      </text>
    </comment>
    <comment ref="O5" authorId="1" shapeId="0">
      <text>
        <r>
          <rPr>
            <b/>
            <sz val="9"/>
            <color indexed="81"/>
            <rFont val="Tahoma"/>
            <family val="2"/>
          </rPr>
          <t>Costo de los activos movibles establecido simultáneamente por juego inventario y por sistema de inventario permanente</t>
        </r>
        <r>
          <rPr>
            <sz val="9"/>
            <color indexed="81"/>
            <rFont val="Tahoma"/>
            <family val="2"/>
          </rPr>
          <t xml:space="preserve">
</t>
        </r>
      </text>
    </comment>
    <comment ref="Q5" authorId="0" shapeId="0">
      <text>
        <r>
          <rPr>
            <b/>
            <sz val="8"/>
            <color indexed="81"/>
            <rFont val="Tahoma"/>
            <family val="2"/>
          </rPr>
          <t>Marque SI o NO, hizo parte de un programa de reorganización empresarial, fusión, escisión, reestructuración, entre otras.</t>
        </r>
        <r>
          <rPr>
            <sz val="8"/>
            <color indexed="81"/>
            <rFont val="Tahoma"/>
            <family val="2"/>
          </rPr>
          <t xml:space="preserve">
</t>
        </r>
      </text>
    </comment>
    <comment ref="A6" authorId="1" shapeId="0">
      <text>
        <r>
          <rPr>
            <b/>
            <sz val="9"/>
            <color indexed="81"/>
            <rFont val="Tahoma"/>
            <family val="2"/>
          </rPr>
          <t>Corrección a la declaración, seleccione: Código:
 "0" Si no está corrigiendo una declaración anterior registre cero “0” o deje la casilla en blanco,
“1” si es una corrección a la declaración privada, 
“2” si es una corrección generada por la DIAN, con base en la Ley 962 de 2005,
“3” si es una corrección con posterioridad a un acto administrativo, o 
“4” si es Proyecto de corrección (Artículo 589 E.T.).</t>
        </r>
      </text>
    </comment>
    <comment ref="F6" authorId="1" shapeId="0">
      <text>
        <r>
          <rPr>
            <b/>
            <sz val="9"/>
            <color indexed="81"/>
            <rFont val="Tahoma"/>
            <family val="2"/>
          </rPr>
          <t>Si no es beneficiario de la Ley 1429, digite cero (0)</t>
        </r>
      </text>
    </comment>
  </commentList>
</comments>
</file>

<file path=xl/comments10.xml><?xml version="1.0" encoding="utf-8"?>
<comments xmlns="http://schemas.openxmlformats.org/spreadsheetml/2006/main">
  <authors>
    <author>familia</author>
  </authors>
  <commentList>
    <comment ref="C6" authorId="0" shapeId="0">
      <text>
        <r>
          <rPr>
            <b/>
            <sz val="8"/>
            <color indexed="81"/>
            <rFont val="Tahoma"/>
            <family val="2"/>
          </rPr>
          <t>El valor fiscal de la depreciación de los activos utilizados en la gestión de ventas, durante el año 2012.</t>
        </r>
        <r>
          <rPr>
            <sz val="8"/>
            <color indexed="81"/>
            <rFont val="Tahoma"/>
            <family val="2"/>
          </rPr>
          <t xml:space="preserve">
</t>
        </r>
      </text>
    </comment>
    <comment ref="D6"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7" authorId="0" shapeId="0">
      <text>
        <r>
          <rPr>
            <b/>
            <sz val="8"/>
            <color indexed="81"/>
            <rFont val="Tahoma"/>
            <family val="2"/>
          </rPr>
          <t>El valor de la amortización causada sobre los activos diferidos e intangibles durante el año 2012.</t>
        </r>
      </text>
    </comment>
    <comment ref="D7"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8" authorId="0" shapeId="0">
      <text>
        <r>
          <rPr>
            <b/>
            <sz val="8"/>
            <color indexed="81"/>
            <rFont val="Tahoma"/>
            <family val="2"/>
          </rPr>
          <t>El valor correspondiente a las provisiones durante el año 2012.</t>
        </r>
      </text>
    </comment>
    <comment ref="D8"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9" authorId="0" shapeId="0">
      <text>
        <r>
          <rPr>
            <b/>
            <sz val="8"/>
            <color indexed="81"/>
            <rFont val="Tahoma"/>
            <family val="2"/>
          </rPr>
          <t>El valor de los otros gastos a favor de no residentes o no domiciliados efectuados durante el año 2012, teniendo en cuenta los límites de Ley.</t>
        </r>
        <r>
          <rPr>
            <sz val="8"/>
            <color indexed="81"/>
            <rFont val="Tahoma"/>
            <family val="2"/>
          </rPr>
          <t xml:space="preserve">
</t>
        </r>
      </text>
    </comment>
    <comment ref="D9" authorId="0" shapeId="0">
      <text>
        <r>
          <rPr>
            <b/>
            <sz val="8"/>
            <color indexed="81"/>
            <rFont val="Tahoma"/>
            <family val="2"/>
          </rPr>
          <t>El saldo contable antes del cierre a 31 de diciembre de 2012.</t>
        </r>
        <r>
          <rPr>
            <sz val="8"/>
            <color indexed="81"/>
            <rFont val="Tahoma"/>
            <family val="2"/>
          </rPr>
          <t xml:space="preserve">
</t>
        </r>
      </text>
    </comment>
    <comment ref="C10" authorId="0" shapeId="0">
      <text>
        <r>
          <rPr>
            <b/>
            <sz val="8"/>
            <color indexed="81"/>
            <rFont val="Tahoma"/>
            <family val="2"/>
          </rPr>
          <t>El valor de otros gastos operacionales de ventas causados durante el año 2012, no incluidos en las casillas anteriores.</t>
        </r>
        <r>
          <rPr>
            <sz val="8"/>
            <color indexed="81"/>
            <rFont val="Tahoma"/>
            <family val="2"/>
          </rPr>
          <t xml:space="preserve">
</t>
        </r>
      </text>
    </comment>
    <comment ref="D10"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1" authorId="0" shapeId="0">
      <text>
        <r>
          <rPr>
            <b/>
            <sz val="8"/>
            <color indexed="81"/>
            <rFont val="Tahoma"/>
            <family val="2"/>
          </rPr>
          <t>(Dato Informativo)  El valor de los gastos realizados en países con tratado.</t>
        </r>
        <r>
          <rPr>
            <sz val="8"/>
            <color indexed="81"/>
            <rFont val="Tahoma"/>
            <family val="2"/>
          </rPr>
          <t xml:space="preserve">
</t>
        </r>
      </text>
    </comment>
    <comment ref="C12" authorId="0" shapeId="0">
      <text>
        <r>
          <rPr>
            <b/>
            <sz val="8"/>
            <color indexed="81"/>
            <rFont val="Tahoma"/>
            <family val="2"/>
          </rPr>
          <t>Sumatoria del Concepto 1 “Valor fiscal”, casillas 395 a 417.</t>
        </r>
        <r>
          <rPr>
            <sz val="8"/>
            <color indexed="81"/>
            <rFont val="Tahoma"/>
            <family val="2"/>
          </rPr>
          <t xml:space="preserve">
</t>
        </r>
      </text>
    </comment>
    <comment ref="D12" authorId="0" shapeId="0">
      <text>
        <r>
          <rPr>
            <b/>
            <sz val="8"/>
            <color indexed="81"/>
            <rFont val="Tahoma"/>
            <family val="2"/>
          </rPr>
          <t>Sumatoria casillas 395 a 417.</t>
        </r>
        <r>
          <rPr>
            <sz val="8"/>
            <color indexed="81"/>
            <rFont val="Tahoma"/>
            <family val="2"/>
          </rPr>
          <t xml:space="preserve">
</t>
        </r>
      </text>
    </comment>
    <comment ref="C13" authorId="0" shapeId="0">
      <text>
        <r>
          <rPr>
            <b/>
            <sz val="8"/>
            <color indexed="81"/>
            <rFont val="Tahoma"/>
            <family val="2"/>
          </rPr>
          <t>En esta casilla, cuando de conformidad con el parágrafo 3º del artículo 158-3 del E.T. a ello haya lugar, el valor de la deducción por inversión en activos fijos reales productivos.</t>
        </r>
        <r>
          <rPr>
            <sz val="8"/>
            <color indexed="81"/>
            <rFont val="Tahoma"/>
            <family val="2"/>
          </rPr>
          <t xml:space="preserve">
</t>
        </r>
      </text>
    </comment>
    <comment ref="C14" authorId="0" shapeId="0">
      <text>
        <r>
          <rPr>
            <b/>
            <sz val="8"/>
            <color indexed="81"/>
            <rFont val="Tahoma"/>
            <family val="2"/>
          </rPr>
          <t>El valor de los intereses causados a favor de residentes o domiciliados en el país, durante el año 2012.</t>
        </r>
      </text>
    </comment>
    <comment ref="D14" authorId="0" shapeId="0">
      <text>
        <r>
          <rPr>
            <b/>
            <sz val="8"/>
            <color indexed="81"/>
            <rFont val="Tahoma"/>
            <family val="2"/>
          </rPr>
          <t>El saldo contable antes del cierre a 31 de diciembre de 2012.</t>
        </r>
        <r>
          <rPr>
            <sz val="8"/>
            <color indexed="81"/>
            <rFont val="Tahoma"/>
            <family val="2"/>
          </rPr>
          <t xml:space="preserve">
</t>
        </r>
      </text>
    </comment>
    <comment ref="C15" authorId="0" shapeId="0">
      <text>
        <r>
          <rPr>
            <b/>
            <sz val="8"/>
            <color indexed="81"/>
            <rFont val="Tahoma"/>
            <family val="2"/>
          </rPr>
          <t>El valor de los intereses a favor de no residentes o no domiciliados efectuados durante el año 2012.</t>
        </r>
        <r>
          <rPr>
            <sz val="8"/>
            <color indexed="81"/>
            <rFont val="Tahoma"/>
            <family val="2"/>
          </rPr>
          <t xml:space="preserve">
</t>
        </r>
      </text>
    </comment>
    <comment ref="D15"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6" authorId="0" shapeId="0">
      <text>
        <r>
          <rPr>
            <b/>
            <sz val="8"/>
            <color indexed="81"/>
            <rFont val="Tahoma"/>
            <family val="2"/>
          </rPr>
          <t>El valor de la diferencia en cambio en que incurrió como consecuencia de las fluctuaciones presentadas en la tasa de cambio de las obligaciones en moneda extranjera durante el año 2012.</t>
        </r>
        <r>
          <rPr>
            <sz val="8"/>
            <color indexed="81"/>
            <rFont val="Tahoma"/>
            <family val="2"/>
          </rPr>
          <t xml:space="preserve">
</t>
        </r>
      </text>
    </comment>
    <comment ref="D16"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7" authorId="0" shapeId="0">
      <text>
        <r>
          <rPr>
            <b/>
            <sz val="8"/>
            <color indexed="81"/>
            <rFont val="Tahoma"/>
            <family val="2"/>
          </rPr>
          <t>El valor de los gastos por inversiones en títulos incurridos durante el año 2012.</t>
        </r>
        <r>
          <rPr>
            <sz val="8"/>
            <color indexed="81"/>
            <rFont val="Tahoma"/>
            <family val="2"/>
          </rPr>
          <t xml:space="preserve">
</t>
        </r>
      </text>
    </comment>
    <comment ref="D17"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8" authorId="0" shapeId="0">
      <text>
        <r>
          <rPr>
            <b/>
            <sz val="8"/>
            <color indexed="81"/>
            <rFont val="Tahoma"/>
            <family val="2"/>
          </rPr>
          <t>El valor de los gastos por derivados financieros incurridos durante el año 2012.</t>
        </r>
        <r>
          <rPr>
            <sz val="8"/>
            <color indexed="81"/>
            <rFont val="Tahoma"/>
            <family val="2"/>
          </rPr>
          <t xml:space="preserve">
</t>
        </r>
      </text>
    </comment>
    <comment ref="D18"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9" authorId="0" shapeId="0">
      <text>
        <r>
          <rPr>
            <b/>
            <sz val="8"/>
            <color indexed="81"/>
            <rFont val="Tahoma"/>
            <family val="2"/>
          </rPr>
          <t>El valor de los gastos por contratos de leasing incurridos durante el año 2012.</t>
        </r>
        <r>
          <rPr>
            <sz val="8"/>
            <color indexed="81"/>
            <rFont val="Tahoma"/>
            <family val="2"/>
          </rPr>
          <t xml:space="preserve">
</t>
        </r>
      </text>
    </comment>
    <comment ref="D19"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0" authorId="0" shapeId="0">
      <text>
        <r>
          <rPr>
            <b/>
            <sz val="8"/>
            <color indexed="81"/>
            <rFont val="Tahoma"/>
            <family val="2"/>
          </rPr>
          <t>El valor de las donaciones efectuadas durante el año 2012 que cumplan con los requisitos del artículo 125 al 126-2 del E.T.</t>
        </r>
        <r>
          <rPr>
            <sz val="8"/>
            <color indexed="81"/>
            <rFont val="Tahoma"/>
            <family val="2"/>
          </rPr>
          <t xml:space="preserve">
</t>
        </r>
      </text>
    </comment>
    <comment ref="D20"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1" authorId="0" shapeId="0">
      <text>
        <r>
          <rPr>
            <b/>
            <sz val="8"/>
            <color indexed="81"/>
            <rFont val="Tahoma"/>
            <family val="2"/>
          </rPr>
          <t>El valor de las otras deducciones especiales que cumplan con los requisitos de la ley que las autoriza, efectuadas durante el año 2012.</t>
        </r>
        <r>
          <rPr>
            <sz val="8"/>
            <color indexed="81"/>
            <rFont val="Tahoma"/>
            <family val="2"/>
          </rPr>
          <t xml:space="preserve">
</t>
        </r>
      </text>
    </comment>
    <comment ref="D21" authorId="0" shapeId="0">
      <text>
        <r>
          <rPr>
            <b/>
            <sz val="8"/>
            <color indexed="81"/>
            <rFont val="Tahoma"/>
            <family val="2"/>
          </rPr>
          <t>El saldo contable antes del cierre a 31 de diciembre de 2012.</t>
        </r>
        <r>
          <rPr>
            <sz val="8"/>
            <color indexed="81"/>
            <rFont val="Tahoma"/>
            <family val="2"/>
          </rPr>
          <t xml:space="preserve">
</t>
        </r>
      </text>
    </comment>
    <comment ref="C22" authorId="0" shapeId="0">
      <text>
        <r>
          <rPr>
            <b/>
            <sz val="8"/>
            <color indexed="81"/>
            <rFont val="Tahoma"/>
            <family val="2"/>
          </rPr>
          <t>El valor de otros gastos o deducciones correspondientes a conceptos no incluidos en las casillas anteriores efectuados durante el año 2012.</t>
        </r>
        <r>
          <rPr>
            <sz val="8"/>
            <color indexed="81"/>
            <rFont val="Tahoma"/>
            <family val="2"/>
          </rPr>
          <t xml:space="preserve">
</t>
        </r>
      </text>
    </comment>
    <comment ref="D22"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3" authorId="0" shapeId="0">
      <text>
        <r>
          <rPr>
            <b/>
            <sz val="8"/>
            <color indexed="81"/>
            <rFont val="Tahoma"/>
            <family val="2"/>
          </rPr>
          <t>El valor de los gastos por inversión en espectáculos públicos realizados durante el año 2012.</t>
        </r>
        <r>
          <rPr>
            <sz val="8"/>
            <color indexed="81"/>
            <rFont val="Tahoma"/>
            <family val="2"/>
          </rPr>
          <t xml:space="preserve">
</t>
        </r>
      </text>
    </comment>
    <comment ref="D23"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4" authorId="0" shapeId="0">
      <text>
        <r>
          <rPr>
            <b/>
            <sz val="8"/>
            <color indexed="81"/>
            <rFont val="Tahoma"/>
            <family val="2"/>
          </rPr>
          <t>El valor de los gastos por inversión en carteras colectivas realizadas durante el año 2012.</t>
        </r>
      </text>
    </comment>
    <comment ref="D24"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5" authorId="0" shapeId="0">
      <text>
        <r>
          <rPr>
            <b/>
            <sz val="8"/>
            <color indexed="81"/>
            <rFont val="Tahoma"/>
            <family val="2"/>
          </rPr>
          <t>(Dato Informativo)  El valor de los gastos realizados o pagados al exterior durante el año 2012.</t>
        </r>
        <r>
          <rPr>
            <sz val="8"/>
            <color indexed="81"/>
            <rFont val="Tahoma"/>
            <family val="2"/>
          </rPr>
          <t xml:space="preserve">
</t>
        </r>
      </text>
    </comment>
    <comment ref="C26" authorId="0" shapeId="0">
      <text>
        <r>
          <rPr>
            <b/>
            <sz val="8"/>
            <color indexed="81"/>
            <rFont val="Tahoma"/>
            <family val="2"/>
          </rPr>
          <t>(Dato Informativo)  El valor de los gastos realizados en países con tratado.</t>
        </r>
        <r>
          <rPr>
            <sz val="8"/>
            <color indexed="81"/>
            <rFont val="Tahoma"/>
            <family val="2"/>
          </rPr>
          <t xml:space="preserve">
</t>
        </r>
      </text>
    </comment>
    <comment ref="C27" authorId="0" shapeId="0">
      <text>
        <r>
          <rPr>
            <b/>
            <sz val="8"/>
            <color indexed="81"/>
            <rFont val="Tahoma"/>
            <family val="2"/>
          </rPr>
          <t>Los valores que sean imputables como gastos relativos a los ingresos no constitutivos de renta ni ganancia ocasional. (Art. 177-1 E.T.).</t>
        </r>
        <r>
          <rPr>
            <sz val="8"/>
            <color indexed="81"/>
            <rFont val="Tahoma"/>
            <family val="2"/>
          </rPr>
          <t xml:space="preserve">
</t>
        </r>
      </text>
    </comment>
    <comment ref="C28" authorId="0" shapeId="0">
      <text>
        <r>
          <rPr>
            <b/>
            <sz val="8"/>
            <color indexed="81"/>
            <rFont val="Tahoma"/>
            <family val="2"/>
          </rPr>
          <t>Sumatoria del Concepto 1 “Valor fiscal”, casillas 421 a 431, menos 434.</t>
        </r>
        <r>
          <rPr>
            <sz val="8"/>
            <color indexed="81"/>
            <rFont val="Tahoma"/>
            <family val="2"/>
          </rPr>
          <t xml:space="preserve">
</t>
        </r>
      </text>
    </comment>
    <comment ref="D28" authorId="0" shapeId="0">
      <text>
        <r>
          <rPr>
            <b/>
            <sz val="8"/>
            <color indexed="81"/>
            <rFont val="Tahoma"/>
            <family val="2"/>
          </rPr>
          <t>Sumatoria casillas 421 a 431</t>
        </r>
        <r>
          <rPr>
            <sz val="8"/>
            <color indexed="81"/>
            <rFont val="Tahoma"/>
            <family val="2"/>
          </rPr>
          <t xml:space="preserve">
</t>
        </r>
      </text>
    </comment>
    <comment ref="C29" authorId="0" shapeId="0">
      <text>
        <r>
          <rPr>
            <b/>
            <sz val="8"/>
            <color indexed="81"/>
            <rFont val="Tahoma"/>
            <family val="2"/>
          </rPr>
          <t>(Dato Informativo)  El valor de las deducciones imputables a las rentas exentas</t>
        </r>
        <r>
          <rPr>
            <sz val="8"/>
            <color indexed="81"/>
            <rFont val="Tahoma"/>
            <family val="2"/>
          </rPr>
          <t xml:space="preserve">
</t>
        </r>
      </text>
    </comment>
    <comment ref="C30" authorId="0" shapeId="0">
      <text>
        <r>
          <rPr>
            <b/>
            <sz val="8"/>
            <color indexed="81"/>
            <rFont val="Tahoma"/>
            <family val="2"/>
          </rPr>
          <t>Sumatoria del Concepto 1 “Valor fiscal”, casillas 394, 419, 420, 435.</t>
        </r>
        <r>
          <rPr>
            <sz val="8"/>
            <color indexed="81"/>
            <rFont val="Tahoma"/>
            <family val="2"/>
          </rPr>
          <t xml:space="preserve">
</t>
        </r>
      </text>
    </comment>
    <comment ref="D30" authorId="0" shapeId="0">
      <text>
        <r>
          <rPr>
            <b/>
            <sz val="8"/>
            <color indexed="81"/>
            <rFont val="Tahoma"/>
            <family val="2"/>
          </rPr>
          <t>Sumatoria de Concepto 2 “Valor contable”, casillas 394, 419 y 435.</t>
        </r>
        <r>
          <rPr>
            <sz val="8"/>
            <color indexed="81"/>
            <rFont val="Tahoma"/>
            <family val="2"/>
          </rPr>
          <t xml:space="preserve">
</t>
        </r>
      </text>
    </comment>
    <comment ref="C33" authorId="0" shapeId="0">
      <text>
        <r>
          <rPr>
            <b/>
            <sz val="8"/>
            <color indexed="81"/>
            <rFont val="Tahoma"/>
            <family val="2"/>
          </rPr>
          <t>El resultado positivo de restar al valor de la casilla 315 1. Total ingresos netos, el valor de las casillas, 363 1. Total costos, y 437 1. Total deducciones, si el resultado es inferior a cero (0), escriba cero (0).</t>
        </r>
      </text>
    </comment>
    <comment ref="C34" authorId="0" shapeId="0">
      <text>
        <r>
          <rPr>
            <b/>
            <sz val="8"/>
            <color indexed="81"/>
            <rFont val="Tahoma"/>
            <family val="2"/>
          </rPr>
          <t>El resultado de sumar las casillas 363 1. Total costos, y 437 1. Total deducciones, y restar la casilla 315 1. Total ingresos netos, si es mayor que cero (0). De lo contrario escriba cero (0).</t>
        </r>
      </text>
    </comment>
    <comment ref="C35" authorId="0" shapeId="0">
      <text>
        <r>
          <rPr>
            <b/>
            <sz val="8"/>
            <color indexed="81"/>
            <rFont val="Tahoma"/>
            <family val="2"/>
          </rPr>
          <t>El valor a compensar de las pérdidas fiscales generadas en periodos anteriores. Para determinar el valor límite que podrá llevar como compensación con la “renta líquida ordinaria del ejercicio” obtenida en el año gravable 2012, registrada en la casilla 438 1., tenga en cuenta: a) las pérdidas fiscales correspondientes a los años gravables 2004 a 2005, se compensan incrementadas con el ajuste por inflación a 31 de diciembre de 2006 y reajustadas fiscalmente a partir del año gravable 2007, durante los ocho (8) gravables siguientes sin exceder del 25% del valor de la pérdida fiscal, de conformidad con lo previsto en el artículo 24 de la Ley 788 de 2002; b) la pérdida fiscal determinada en el año gravable 2006 podrá compensarse, reajustada fiscalmente, hasta concurrencia con las rentas líquidas ordinarias que se obtuvieren en los ocho (8) años gravables siguientes sin exceder anualmente del 25% de valor de la pérdida fiscal; c) la pérdida fiscal determinada a partir del año gravable 2007 podrá compensarse, reajustada fiscalmente, sin límite porcentual de acuerdo con lo previsto en el artículo 147 del Estatuto Tributario. Lo anterior sin perjuicio de lo aplicable en esta materia en procesos de fusión o escisión de empresas.</t>
        </r>
        <r>
          <rPr>
            <sz val="8"/>
            <color indexed="81"/>
            <rFont val="Tahoma"/>
            <family val="2"/>
          </rPr>
          <t xml:space="preserve">
</t>
        </r>
      </text>
    </comment>
    <comment ref="C36" authorId="0" shapeId="0">
      <text>
        <r>
          <rPr>
            <b/>
            <sz val="8"/>
            <color indexed="81"/>
            <rFont val="Tahoma"/>
            <family val="2"/>
          </rPr>
          <t>El valor a compensar por el exceso de renta presuntiva determinado en años anteriores. Si determinó renta líquida ordinaria del ejercicio, casilla 438 1., puede compensar los excesos de renta presuntiva sobre la renta líquida ordinaria, determinados a partir del año gravable 2007, reajustados fiscalmente.</t>
        </r>
        <r>
          <rPr>
            <sz val="8"/>
            <color indexed="81"/>
            <rFont val="Tahoma"/>
            <family val="2"/>
          </rPr>
          <t xml:space="preserve">
</t>
        </r>
      </text>
    </comment>
    <comment ref="C37" authorId="0" shapeId="0">
      <text>
        <r>
          <rPr>
            <b/>
            <sz val="8"/>
            <color indexed="81"/>
            <rFont val="Tahoma"/>
            <family val="2"/>
          </rPr>
          <t>Sumatoria del Concepto 1 “Valor fiscal”, casillas 440 y 441.</t>
        </r>
        <r>
          <rPr>
            <sz val="8"/>
            <color indexed="81"/>
            <rFont val="Tahoma"/>
            <family val="2"/>
          </rPr>
          <t xml:space="preserve">
</t>
        </r>
      </text>
    </comment>
    <comment ref="C38" authorId="0" shapeId="0">
      <text>
        <r>
          <rPr>
            <b/>
            <sz val="8"/>
            <color indexed="81"/>
            <rFont val="Tahoma"/>
            <family val="2"/>
          </rPr>
          <t>El resultado de restar el Concepto 1 “Valor fiscal” a la casilla 438 1. Renta líquida ordinaria del ejercicio, el Concepto 1 “Valor fiscal” la casilla 442 1. Compensaciones.</t>
        </r>
        <r>
          <rPr>
            <sz val="8"/>
            <color indexed="81"/>
            <rFont val="Tahoma"/>
            <family val="2"/>
          </rPr>
          <t xml:space="preserve">
</t>
        </r>
      </text>
    </comment>
    <comment ref="C39" authorId="0" shapeId="0">
      <text>
        <r>
          <rPr>
            <b/>
            <sz val="8"/>
            <color indexed="81"/>
            <rFont val="Tahoma"/>
            <family val="2"/>
          </rPr>
          <t>El valor del patrimonio líquido del año 2011, casilla 41 Declaración año 2011.</t>
        </r>
      </text>
    </comment>
    <comment ref="C40" authorId="0" shapeId="0">
      <text>
        <r>
          <rPr>
            <b/>
            <sz val="8"/>
            <color indexed="81"/>
            <rFont val="Tahoma"/>
            <family val="2"/>
          </rPr>
          <t>El valor patrimonial neto de los aportes y acciones poseídas en sociedades nacionales a 31 de diciembre de 2011.</t>
        </r>
        <r>
          <rPr>
            <sz val="8"/>
            <color indexed="81"/>
            <rFont val="Tahoma"/>
            <family val="2"/>
          </rPr>
          <t xml:space="preserve">
</t>
        </r>
      </text>
    </comment>
    <comment ref="C41" authorId="0" shapeId="0">
      <text>
        <r>
          <rPr>
            <b/>
            <sz val="8"/>
            <color indexed="81"/>
            <rFont val="Tahoma"/>
            <family val="2"/>
          </rPr>
          <t>El valor patrimonial neto de los bienes afectados por hechos constitutivos de fuerza mayor o caso fortuito nacionales a 31 de diciembre de 2011.</t>
        </r>
        <r>
          <rPr>
            <sz val="8"/>
            <color indexed="81"/>
            <rFont val="Tahoma"/>
            <family val="2"/>
          </rPr>
          <t xml:space="preserve">
</t>
        </r>
      </text>
    </comment>
    <comment ref="C42" authorId="0" shapeId="0">
      <text>
        <r>
          <rPr>
            <b/>
            <sz val="8"/>
            <color indexed="81"/>
            <rFont val="Tahoma"/>
            <family val="2"/>
          </rPr>
          <t>El valor patrimonial neto de los bienes vinculados a empresas en periodo improductivo al 31 de diciembre de 2011.</t>
        </r>
        <r>
          <rPr>
            <sz val="8"/>
            <color indexed="81"/>
            <rFont val="Tahoma"/>
            <family val="2"/>
          </rPr>
          <t xml:space="preserve">
</t>
        </r>
      </text>
    </comment>
    <comment ref="C43" authorId="0" shapeId="0">
      <text>
        <r>
          <rPr>
            <b/>
            <sz val="8"/>
            <color indexed="81"/>
            <rFont val="Tahoma"/>
            <family val="2"/>
          </rPr>
          <t>El valor patrimonial neto de los bienes vinculados directamente a empresas exclusivamente mineras distintas de la explotación de hidrocarburos líquidos y gaseosos a 31 de diciembre de 2011.</t>
        </r>
        <r>
          <rPr>
            <sz val="8"/>
            <color indexed="81"/>
            <rFont val="Tahoma"/>
            <family val="2"/>
          </rPr>
          <t xml:space="preserve">
</t>
        </r>
      </text>
    </comment>
    <comment ref="C44" authorId="0" shapeId="0">
      <text>
        <r>
          <rPr>
            <b/>
            <sz val="8"/>
            <color indexed="81"/>
            <rFont val="Tahoma"/>
            <family val="2"/>
          </rPr>
          <t>Las primeras 19.000 UVT de los activos destinados al sector agropecuario al 31 de diciembre de 2011.</t>
        </r>
        <r>
          <rPr>
            <sz val="8"/>
            <color indexed="81"/>
            <rFont val="Tahoma"/>
            <family val="2"/>
          </rPr>
          <t xml:space="preserve">
</t>
        </r>
      </text>
    </comment>
    <comment ref="C45" authorId="0" shapeId="0">
      <text>
        <r>
          <rPr>
            <b/>
            <sz val="8"/>
            <color indexed="81"/>
            <rFont val="Tahoma"/>
            <family val="2"/>
          </rPr>
          <t>El valor de otras exclusiones que no correspondan a los conceptos incluidos en las casillas anteriores.</t>
        </r>
        <r>
          <rPr>
            <sz val="8"/>
            <color indexed="81"/>
            <rFont val="Tahoma"/>
            <family val="2"/>
          </rPr>
          <t xml:space="preserve">
</t>
        </r>
      </text>
    </comment>
    <comment ref="C46" authorId="0" shapeId="0">
      <text>
        <r>
          <rPr>
            <b/>
            <sz val="8"/>
            <color indexed="81"/>
            <rFont val="Tahoma"/>
            <family val="2"/>
          </rPr>
          <t>El valor resultante de restar a la casilla 444 1. Patrimonio líquido del año o período anterior, la sumatoria de las casillas 445 1 a 450 1.</t>
        </r>
        <r>
          <rPr>
            <sz val="8"/>
            <color indexed="81"/>
            <rFont val="Tahoma"/>
            <family val="2"/>
          </rPr>
          <t xml:space="preserve">
</t>
        </r>
      </text>
    </comment>
    <comment ref="C47" authorId="0" shapeId="0">
      <text>
        <r>
          <rPr>
            <b/>
            <sz val="8"/>
            <color indexed="81"/>
            <rFont val="Tahoma"/>
            <family val="2"/>
          </rPr>
          <t>El valor resultante de aplicar el 3% a la base de cálculo de renta presuntiva determinada en la casilla 451 1. Base de cálculo de la renta presuntiva.</t>
        </r>
        <r>
          <rPr>
            <sz val="8"/>
            <color indexed="81"/>
            <rFont val="Tahoma"/>
            <family val="2"/>
          </rPr>
          <t xml:space="preserve">
</t>
        </r>
      </text>
    </comment>
    <comment ref="C48" authorId="0" shapeId="0">
      <text>
        <r>
          <rPr>
            <b/>
            <sz val="8"/>
            <color indexed="81"/>
            <rFont val="Tahoma"/>
            <family val="2"/>
          </rPr>
          <t>El valor de la renta generada en el año gravable 2012 por los activos excluidos de la base de la renta presuntiva.</t>
        </r>
      </text>
    </comment>
    <comment ref="C49" authorId="0" shapeId="0">
      <text>
        <r>
          <rPr>
            <b/>
            <sz val="8"/>
            <color indexed="81"/>
            <rFont val="Tahoma"/>
            <family val="2"/>
          </rPr>
          <t>Sumatoria del Concepto 1 “Valor fiscal”, casillas 452 y 453.</t>
        </r>
        <r>
          <rPr>
            <sz val="8"/>
            <color indexed="81"/>
            <rFont val="Tahoma"/>
            <family val="2"/>
          </rPr>
          <t xml:space="preserve">
</t>
        </r>
      </text>
    </comment>
    <comment ref="C50" authorId="0" shapeId="0">
      <text>
        <r>
          <rPr>
            <b/>
            <sz val="8"/>
            <color indexed="81"/>
            <rFont val="Tahoma"/>
            <family val="2"/>
          </rPr>
          <t>Los ingresos obtenidos en el país y en el exterior en desarrollo del objeto social y que pueden constituir renta exenta, son por alguno de los siguientes conceptos: Comunidad Andina; convenios internacionales a fin de evitar la doble tributación; ejecución de las actividades exentas establecidas en el artículo 207-2 del Estatuto Tributario, derechos de autor; y empresas industriales y comerciales del Estado y sociedades de economía mixta con participación del Estado superior al 90% que ejerzan los monopolios de suerte y azar y de licores y alcoholes.  El valor neto que resulta de sustraer de la casilla 315 3 Total ingresos netos, las casillas 360 1. Valor de los costos imputables a las rentas exentas y 436 1. Valor de las deducciones imputables a las rentas exentas.  El valor resultante de restar a la casilla 315 3 Total ingresos netos-Ingresos susceptibles de constituir renta exenta, las casillas 360 1 Costos imputables a las rentas exentas y 436 1 Deducciones imputables a las rentas exentas</t>
        </r>
        <r>
          <rPr>
            <sz val="8"/>
            <color indexed="81"/>
            <rFont val="Tahoma"/>
            <family val="2"/>
          </rPr>
          <t xml:space="preserve">
</t>
        </r>
      </text>
    </comment>
    <comment ref="C51" authorId="0" shapeId="0">
      <text>
        <r>
          <rPr>
            <b/>
            <sz val="8"/>
            <color indexed="81"/>
            <rFont val="Tahoma"/>
            <family val="2"/>
          </rPr>
          <t>En esta casilla, cuando se trate de contribuyentes personas jurídicas y a ello haya lugar, el valor de la reducción de la renta presuntiva en el porcentaje que corresponda, de conformidad con lo señalado en el parágrafo del artículo 3º de la Ley 608 de 2000.</t>
        </r>
        <r>
          <rPr>
            <sz val="8"/>
            <color indexed="81"/>
            <rFont val="Tahoma"/>
            <family val="2"/>
          </rPr>
          <t xml:space="preserve">
</t>
        </r>
      </text>
    </comment>
    <comment ref="C52" authorId="0" shapeId="0">
      <text>
        <r>
          <rPr>
            <b/>
            <sz val="8"/>
            <color indexed="81"/>
            <rFont val="Tahoma"/>
            <family val="2"/>
          </rPr>
          <t>El valor total de las rentas gravables como son el valor de los activos omitidos y/o el de los pasivos inexistentes declarados en períodos anteriores no revisables por la DIAN, de conformidad con el Artículo 239-1 del E.T.</t>
        </r>
        <r>
          <rPr>
            <sz val="8"/>
            <color indexed="81"/>
            <rFont val="Tahoma"/>
            <family val="2"/>
          </rPr>
          <t xml:space="preserve">
</t>
        </r>
      </text>
    </comment>
    <comment ref="C53" authorId="0" shapeId="0">
      <text>
        <r>
          <rPr>
            <b/>
            <sz val="8"/>
            <color indexed="81"/>
            <rFont val="Tahoma"/>
            <family val="2"/>
          </rPr>
          <t>El resultado de restar al mayor valor de la casilla 443 1. Renta líquida, o 454 1. Renta presuntiva, la casilla 455 1. Renta exenta y sumar el valor de la casilla 457 1. Rentas gravables. Si se trata de contribuyentes personas jurídicas beneficiarias de los artículos 2º y 3º de la Ley 608 de 2000, cuando la Casilla 443 1. Renta líquida, sea mayor que la Casilla 454 1. Renta presuntiva, reste a la Casilla 443 1. Renta líquida, la casilla 455 1. Renta exenta y sume la casilla 457 1 Rentas gravables. Cuando la casilla 454 1. Renta presuntiva sea mayor que la Casilla 443 1. Renta líquida, reste a la casilla 454 1. Renta presuntiva, la casilla 456 1. Reducción renta presuntiva en el porcentaje de renta exenta y sume el valor de la casilla 457 1. Rentas gravables.</t>
        </r>
        <r>
          <rPr>
            <sz val="8"/>
            <color indexed="81"/>
            <rFont val="Tahoma"/>
            <family val="2"/>
          </rPr>
          <t xml:space="preserve">
</t>
        </r>
      </text>
    </comment>
  </commentList>
</comments>
</file>

<file path=xl/comments11.xml><?xml version="1.0" encoding="utf-8"?>
<comments xmlns="http://schemas.openxmlformats.org/spreadsheetml/2006/main">
  <authors>
    <author>familia</author>
  </authors>
  <commentList>
    <comment ref="C6" authorId="0" shapeId="0">
      <text>
        <r>
          <rPr>
            <b/>
            <sz val="8"/>
            <color indexed="81"/>
            <rFont val="Tahoma"/>
            <family val="2"/>
          </rPr>
          <t>El resultado de multiplicar el valor de la casilla 443 1 por la tarifa única del treinta y tres por ciento (33%), si el declarante es una sociedad o asimilada nacional, o sociedad extranjera de cualquier naturaleza contribuyente del régimen ordinario.</t>
        </r>
        <r>
          <rPr>
            <sz val="8"/>
            <color indexed="81"/>
            <rFont val="Tahoma"/>
            <family val="2"/>
          </rPr>
          <t xml:space="preserve">
</t>
        </r>
      </text>
    </comment>
    <comment ref="D6" authorId="0" shapeId="0">
      <text>
        <r>
          <rPr>
            <b/>
            <sz val="8"/>
            <color indexed="81"/>
            <rFont val="Tahoma"/>
            <family val="2"/>
          </rPr>
          <t>Valor de la casilla 458 1</t>
        </r>
        <r>
          <rPr>
            <sz val="8"/>
            <color indexed="81"/>
            <rFont val="Tahoma"/>
            <family val="2"/>
          </rPr>
          <t xml:space="preserve">
</t>
        </r>
      </text>
    </comment>
    <comment ref="C7" authorId="0" shapeId="0">
      <text>
        <r>
          <rPr>
            <b/>
            <sz val="8"/>
            <color indexed="81"/>
            <rFont val="Tahoma"/>
            <family val="2"/>
          </rPr>
          <t>El resultado de multiplicar el valor de la casilla 443 1 por la tarifa del veinte por ciento (20%), si el  contribuyente es del régimen tributario especial. Los contribuyentes sometidos al régimen tributario especial, al determinar el beneficio neto o excedente, deben incluir todos los ingresos incluidos los provenientes de la enajenación de activos (casillas 292 al 295) según el Art. 357 E. T. y el  Concepto DIAN No. 069922 del 28 de septiembre de 2005.</t>
        </r>
      </text>
    </comment>
    <comment ref="D7" authorId="0" shapeId="0">
      <text>
        <r>
          <rPr>
            <b/>
            <sz val="8"/>
            <color indexed="81"/>
            <rFont val="Tahoma"/>
            <family val="2"/>
          </rPr>
          <t>Valor de la casilla 458 1</t>
        </r>
        <r>
          <rPr>
            <sz val="8"/>
            <color indexed="81"/>
            <rFont val="Tahoma"/>
            <family val="2"/>
          </rPr>
          <t xml:space="preserve">
</t>
        </r>
      </text>
    </comment>
    <comment ref="C8" authorId="0" shapeId="0">
      <text>
        <r>
          <rPr>
            <b/>
            <sz val="8"/>
            <color indexed="81"/>
            <rFont val="Tahoma"/>
            <family val="2"/>
          </rPr>
          <t>El resultado de multiplicar el valor de la casilla 443 1 por la tarifa  del quince por ciento (15%) Si el contribuyente es persona jurídica usuario operador, usuario industrial de bienes o usuario industrial de servicios de zona franca. Nota: Si el contribuyente tiene registradas en el RUT las calidades veintisiete (27) “Titular de puertos y muelles de servicio público o privado” y treinta y cuatro (34) “Usuario industrial de servicios de zona franca”, debe efectuar de manera separada la depuración de la renta y la liquidación del impuesto sobre la renta ordinaria y/o presuntiva a las tarifas correspondientes (33% y 15%) y consolidar los resultados en esta casilla.</t>
        </r>
        <r>
          <rPr>
            <sz val="8"/>
            <color indexed="81"/>
            <rFont val="Tahoma"/>
            <family val="2"/>
          </rPr>
          <t xml:space="preserve">
</t>
        </r>
      </text>
    </comment>
    <comment ref="D8" authorId="0" shapeId="0">
      <text>
        <r>
          <rPr>
            <b/>
            <sz val="8"/>
            <color indexed="81"/>
            <rFont val="Tahoma"/>
            <family val="2"/>
          </rPr>
          <t>Valor de la casilla 458 1</t>
        </r>
        <r>
          <rPr>
            <sz val="8"/>
            <color indexed="81"/>
            <rFont val="Tahoma"/>
            <family val="2"/>
          </rPr>
          <t xml:space="preserve">
</t>
        </r>
      </text>
    </comment>
    <comment ref="C9" authorId="0" shapeId="0">
      <text>
        <r>
          <rPr>
            <b/>
            <sz val="8"/>
            <color indexed="81"/>
            <rFont val="Tahoma"/>
            <family val="2"/>
          </rPr>
          <t>El resultado de aplicar la tabla del impuesto de renta y complementarios de que trata el Artículo 241 del E. T., para las personas naturales colombianas, de las sucesiones de causantes colombianos, de las personas naturales extranjeras residentes en el país, de las sucesiones de causantes extranjeros residentes en el país y de los bienes destinados a fines especiales, en virtud de donaciones o asignaciones modales.</t>
        </r>
      </text>
    </comment>
    <comment ref="D9" authorId="0" shapeId="0">
      <text>
        <r>
          <rPr>
            <b/>
            <sz val="8"/>
            <color indexed="81"/>
            <rFont val="Tahoma"/>
            <family val="2"/>
          </rPr>
          <t>Valor de la casilla 458 1</t>
        </r>
        <r>
          <rPr>
            <sz val="8"/>
            <color indexed="81"/>
            <rFont val="Tahoma"/>
            <family val="2"/>
          </rPr>
          <t xml:space="preserve">
</t>
        </r>
      </text>
    </comment>
    <comment ref="C10" authorId="0" shapeId="0">
      <text>
        <r>
          <rPr>
            <b/>
            <sz val="8"/>
            <color indexed="81"/>
            <rFont val="Tahoma"/>
            <family val="2"/>
          </rPr>
          <t xml:space="preserve"> Calcule el valor del impuesto, sobre la base indicada en la Casilla 463 2, aplicando la tarifa correspondiente tal como lo establece la Ley 1429: Cero por ciento (0%) de la tarifa general del impuesto de renta aplicable a las personas jurídicas o asimiladas, o de la tarifa marginal según corresponda a las personas naturales o asimiladas, en los dos primeros años gravables, a partir del inicio de su actividad económica principal. Se aplica para las nuevas pequeñas empresas que inicien su actividad económica principal a partir del 29 de diciembre de 2010( Ley 1429 de 2010); o, la tarifa vigente para el año gravable 2013, en los casos de fracción de año.
</t>
        </r>
        <r>
          <rPr>
            <sz val="8"/>
            <color indexed="81"/>
            <rFont val="Tahoma"/>
            <family val="2"/>
          </rPr>
          <t xml:space="preserve">
</t>
        </r>
      </text>
    </comment>
    <comment ref="D10" authorId="0" shapeId="0">
      <text>
        <r>
          <rPr>
            <b/>
            <sz val="8"/>
            <color indexed="81"/>
            <rFont val="Tahoma"/>
            <family val="2"/>
          </rPr>
          <t>Valor de la casilla 458 1.</t>
        </r>
        <r>
          <rPr>
            <sz val="8"/>
            <color indexed="81"/>
            <rFont val="Tahoma"/>
            <family val="2"/>
          </rPr>
          <t xml:space="preserve">
</t>
        </r>
      </text>
    </comment>
    <comment ref="C13" authorId="0" shapeId="0">
      <text>
        <r>
          <rPr>
            <b/>
            <sz val="8"/>
            <color indexed="81"/>
            <rFont val="Tahoma"/>
            <family val="2"/>
          </rPr>
          <t>Sumatoria de las casillas 294 5. Ingresos brutos por venta de valores mobiliarios poseídos por dos (2) años o más y 295 5. Ingresos brutos por venta de otros activos fijos poseídos por dos (2) años o más. Nota: Corresponde a los ingresos provenientes de la enajenación de aquellos activos que tengan la calidad de fijos poseídos por un término de dos años o más. Recuerde que a partir del año gravable 2007, las utilidades susceptibles de constituir ganancias ocasionales se tratan de conformidad con lo establecido en el Libro Primero, Título III del Estatuto Tributario.</t>
        </r>
        <r>
          <rPr>
            <sz val="8"/>
            <color indexed="81"/>
            <rFont val="Tahoma"/>
            <family val="2"/>
          </rPr>
          <t xml:space="preserve">
</t>
        </r>
      </text>
    </comment>
    <comment ref="C14" authorId="0" shapeId="0">
      <text>
        <r>
          <rPr>
            <b/>
            <sz val="8"/>
            <color indexed="81"/>
            <rFont val="Tahoma"/>
            <family val="2"/>
          </rPr>
          <t>Sumatoria de las casillas 288 5. Ingresos brutos en liquidación de sociedades, 296 5. Ingresos por rifas, loterías, apuestas y similares, 297 5. Ingresos por herencia, legados y donaciones y 300 5. Otros ingresos diferentes de los anteriores.</t>
        </r>
        <r>
          <rPr>
            <sz val="8"/>
            <color indexed="81"/>
            <rFont val="Tahoma"/>
            <family val="2"/>
          </rPr>
          <t xml:space="preserve">
</t>
        </r>
      </text>
    </comment>
    <comment ref="C15" authorId="0" shapeId="0">
      <text>
        <r>
          <rPr>
            <b/>
            <sz val="8"/>
            <color indexed="81"/>
            <rFont val="Tahoma"/>
            <family val="2"/>
          </rPr>
          <t>Sumatoria del Concepto 1 “Valor fiscal”, casillas 464 y 465.</t>
        </r>
        <r>
          <rPr>
            <sz val="8"/>
            <color indexed="81"/>
            <rFont val="Tahoma"/>
            <family val="2"/>
          </rPr>
          <t xml:space="preserve">
</t>
        </r>
      </text>
    </comment>
    <comment ref="C16" authorId="0" shapeId="0">
      <text>
        <r>
          <rPr>
            <b/>
            <sz val="8"/>
            <color indexed="81"/>
            <rFont val="Tahoma"/>
            <family val="2"/>
          </rPr>
          <t>Sumatoria de las casillas 356 1. Costos en venta de valores mobiliarios poseídos por dos (2) años o más y 357 1. Costos en venta de otros activos fijos poseídos por dos (2) años o más.</t>
        </r>
        <r>
          <rPr>
            <sz val="8"/>
            <color indexed="81"/>
            <rFont val="Tahoma"/>
            <family val="2"/>
          </rPr>
          <t xml:space="preserve">
</t>
        </r>
      </text>
    </comment>
    <comment ref="C17" authorId="0" shapeId="0">
      <text>
        <r>
          <rPr>
            <b/>
            <sz val="8"/>
            <color indexed="81"/>
            <rFont val="Tahoma"/>
            <family val="2"/>
          </rPr>
          <t>Escriba los costos por ganancias ocasionales que no debieron ser incluidos en la Sección de Costos.</t>
        </r>
        <r>
          <rPr>
            <sz val="8"/>
            <color indexed="81"/>
            <rFont val="Tahoma"/>
            <family val="2"/>
          </rPr>
          <t xml:space="preserve">
</t>
        </r>
      </text>
    </comment>
    <comment ref="C18" authorId="0" shapeId="0">
      <text>
        <r>
          <rPr>
            <b/>
            <sz val="8"/>
            <color indexed="81"/>
            <rFont val="Tahoma"/>
            <family val="2"/>
          </rPr>
          <t>Sumatoria del Concepto 1 “Valor fiscal”, casillas 467 y 468.</t>
        </r>
        <r>
          <rPr>
            <sz val="8"/>
            <color indexed="81"/>
            <rFont val="Tahoma"/>
            <family val="2"/>
          </rPr>
          <t xml:space="preserve">
</t>
        </r>
      </text>
    </comment>
    <comment ref="C19" authorId="0" shapeId="0">
      <text>
        <r>
          <rPr>
            <b/>
            <sz val="8"/>
            <color indexed="81"/>
            <rFont val="Tahoma"/>
            <family val="2"/>
          </rPr>
          <t>Sumatoria de las casillas 288 3 y 288 4. Ingresos brutos en liquidación de sociedades, 294 3. y 294 5. Ingresos brutos por venta de valores mobiliarios poseídos por dos (2) años o más, 295 3. y 295 5. Ingresos brutos por venta de otros activos fijos poseídos por dos (2) años o más, 288 3. y 297 3 y 297 4. Ingresos por herencias y legados y 298 3. y 298 4. Ingresos por aportes, contribuciones y otros y 300 3 y 3004 Otros ingresos diferentes de los anteriores, imputables a los ingresos que fueron declarados como ganancia ocasional.</t>
        </r>
        <r>
          <rPr>
            <sz val="8"/>
            <color indexed="81"/>
            <rFont val="Tahoma"/>
            <family val="2"/>
          </rPr>
          <t xml:space="preserve">
</t>
        </r>
      </text>
    </comment>
    <comment ref="C20" authorId="0" shapeId="0">
      <text>
        <r>
          <rPr>
            <b/>
            <sz val="8"/>
            <color indexed="81"/>
            <rFont val="Tahoma"/>
            <family val="2"/>
          </rPr>
          <t>El resultado de restar a la casilla 466 1. Ingresos por ganancias ocasionales, el valor de las casillas 469 1. Costos por ganancias ocasionales y 470 1. Ganancias ocasionales no gravadas y exentas.</t>
        </r>
        <r>
          <rPr>
            <sz val="8"/>
            <color indexed="81"/>
            <rFont val="Tahoma"/>
            <family val="2"/>
          </rPr>
          <t xml:space="preserve">
</t>
        </r>
      </text>
    </comment>
    <comment ref="C23" authorId="0" shapeId="0">
      <text>
        <r>
          <rPr>
            <b/>
            <sz val="8"/>
            <color indexed="81"/>
            <rFont val="Tahoma"/>
            <family val="2"/>
          </rPr>
          <t>El valor de aplicar la tarifa correspondiente según la naturaleza o calidad del contribuyente, de las casillas 459 al 463, al valor de la casilla 443 1.</t>
        </r>
        <r>
          <rPr>
            <sz val="8"/>
            <color indexed="81"/>
            <rFont val="Tahoma"/>
            <family val="2"/>
          </rPr>
          <t xml:space="preserve">
</t>
        </r>
      </text>
    </comment>
    <comment ref="C24" authorId="0" shapeId="0">
      <text>
        <r>
          <rPr>
            <b/>
            <sz val="8"/>
            <color indexed="81"/>
            <rFont val="Tahoma"/>
            <family val="2"/>
          </rPr>
          <t>El valor del Impuesto sobre las ventas pagado en las importaciones de maquinaria pesada para industrias básicas. (Art. 258-2 E.T.).</t>
        </r>
        <r>
          <rPr>
            <sz val="8"/>
            <color indexed="81"/>
            <rFont val="Tahoma"/>
            <family val="2"/>
          </rPr>
          <t xml:space="preserve">
</t>
        </r>
      </text>
    </comment>
    <comment ref="C25" authorId="0" shapeId="0">
      <text>
        <r>
          <rPr>
            <b/>
            <sz val="8"/>
            <color indexed="81"/>
            <rFont val="Tahoma"/>
            <family val="2"/>
          </rPr>
          <t>El impuesto pagado en el extranjero sobre las rentas percibidas de fuente extranjera, siempre que el descuento no exceda del monto del impuesto que se deba pagar en Colombia por esas mismas rentas. (Art. 254 E.T.). Cuando se trate de dividendos o participaciones recibidos de sociedades domiciliadas en el exterior, el valor resultante de multiplicar el monto de los dividendos o participaciones por la tarifa del impuesto sobre la renta a la que se hayan sometido las utilidades que los generaron. Cuando los dividendos hayan sido gravados en el país de origen, el descuento se incrementara en el monto de tal gravamen. En ningún caso el descuento podrá exceder el monto del impuesto sobre la renta generado en Colombia por tales dividendos. (Art. 254 E.T.)</t>
        </r>
        <r>
          <rPr>
            <sz val="8"/>
            <color indexed="81"/>
            <rFont val="Tahoma"/>
            <family val="2"/>
          </rPr>
          <t xml:space="preserve">
</t>
        </r>
      </text>
    </comment>
    <comment ref="C26" authorId="0" shapeId="0">
      <text>
        <r>
          <rPr>
            <b/>
            <sz val="8"/>
            <color indexed="81"/>
            <rFont val="Tahoma"/>
            <family val="2"/>
          </rPr>
          <t>El porcentaje equivalente a la proporción que representan los ingresos por transporte internacional del total de los ingresos obtenidos por la empresa. (Art. 256 E.T.).</t>
        </r>
        <r>
          <rPr>
            <sz val="8"/>
            <color indexed="81"/>
            <rFont val="Tahoma"/>
            <family val="2"/>
          </rPr>
          <t xml:space="preserve">
</t>
        </r>
      </text>
    </comment>
    <comment ref="C28" authorId="0" shapeId="0">
      <text>
        <r>
          <rPr>
            <b/>
            <sz val="8"/>
            <color indexed="81"/>
            <rFont val="Tahoma"/>
            <family val="2"/>
          </rPr>
          <t>El valor de la inversión realizada por los contribuyentes que inviertan en acciones que se coticen en bolsa, en empresas exclusivamente agropecuarias en las que la propiedad accionario esté altamente democratizada, sin que exceda del uno por ciento (1%) de la renta líquida gravable del año gravable por el cual se realice la inversión. Este descuento procederá siempre que el contribuyente mantenga la inversión por un término no inferior a dos (2) años. (Art. 249 E. T. Decreto 667 de 2007)</t>
        </r>
        <r>
          <rPr>
            <sz val="8"/>
            <color indexed="81"/>
            <rFont val="Tahoma"/>
            <family val="2"/>
          </rPr>
          <t xml:space="preserve">
</t>
        </r>
      </text>
    </comment>
    <comment ref="C31" authorId="0" shapeId="0">
      <text>
        <r>
          <rPr>
            <b/>
            <sz val="8"/>
            <color indexed="81"/>
            <rFont val="Tahoma"/>
            <family val="2"/>
          </rPr>
          <t>Los aportes al SENA, ICBF, y cajas de compensación familiar, así como el aporte en salud a la subcuenta de solidaridad del Fosyga y el aporte al Fondo de Garantías de Pensión Mínima correspondientes a los nuevos empleados. Este descuento aplica para los empleadores que vinculen formalmente a nuevos empleados que al momento del inicio del programa sean menores de veintiocho (28) años, siempre que el empleador responsable del impuesto incremente el número de empleados con relación al número que cotizaban a diciembre del año anterior; e incremente el valor total de la nómina (la suma de los ingresos bases de cotización de todos sus empleados) con relación al valor de dicha nómina del mes de diciembre del año gravable inmediatamente anterior al que se va a realizar el correspondiente descuento. Este beneficio no podrá exceder de dos (2) años por empleado. En ningún caso, el descuento previsto se podrá realizar sobre los aportes de personas menores de 28 años de edad, que se vinculen para reemplazar personal contratado con anterioridad (Art. 9, Ley 1429 de 2010)</t>
        </r>
        <r>
          <rPr>
            <sz val="8"/>
            <color indexed="81"/>
            <rFont val="Tahoma"/>
            <family val="2"/>
          </rPr>
          <t xml:space="preserve">
</t>
        </r>
      </text>
    </comment>
    <comment ref="C32" authorId="0" shapeId="0">
      <text>
        <r>
          <rPr>
            <b/>
            <sz val="8"/>
            <color indexed="81"/>
            <rFont val="Tahoma"/>
            <family val="2"/>
          </rPr>
          <t>Los aportes parafiscales y otras contribuciones de nómina respecto de los nuevos empleados ocupados en poblaciones en situaciones de desplazamiento, en proceso de reintegración o en condición de discapacidad, para los empleadores que vinculen laboralmente a este tipo de personas, siempre que estén debidamente certificados por la autoridad competente. Este beneficio en ningún caso podrá exceder de tres (3) años por empleado. En ningún caso, el descuento previsto se podrá realizar sobre los aportes de personas en situación de desplazamiento, personas en proceso de reintegración o población en condición de discapacidad, que se vinculan para reemplazar personal contratado con anterioridad. Se aplica este descuento en las condiciones señaladas para los nuevos empleos de cabeza de familia de los niveles 1 y 2 del Sisbén. (Art. 10, Ley 1429 de 2010).</t>
        </r>
        <r>
          <rPr>
            <sz val="8"/>
            <color indexed="81"/>
            <rFont val="Tahoma"/>
            <family val="2"/>
          </rPr>
          <t xml:space="preserve">
</t>
        </r>
      </text>
    </comment>
    <comment ref="C33" authorId="0" shapeId="0">
      <text>
        <r>
          <rPr>
            <b/>
            <sz val="8"/>
            <color indexed="81"/>
            <rFont val="Tahoma"/>
            <family val="2"/>
          </rPr>
          <t>Los aportes parafiscales y otras contribuciones de nóminas correspondientes e a mujeres que al momento del inicio del contrato de trabajo sean mayores de cuarenta (40) años y que durante los últimos doce (12) meses hayan estado sin contrato de trabajo. El beneficio no podrá exceder de dos (2) años por empleada (Art. 11, Ley 1429 de 2010). Para obtener el beneficio el empleador debe cumplir con incrementar el número de empleados con relación al número que cotizaban a diciembre del año anterior; e incremente el valor total de la nómina (la suma de los ingresos bases de cotización de todos sus empleados) con relación al valor de dicha nómina del mes de diciembre del año gravable inmediatamente anterior al que se va a realizar el correspondiente descuento (Art. 11, Ley 1429 de 2010)  Nota: Tenga en cuenta que los beneficios otorgados mediante la Ley 1429 de 2010, en los artículos 9, 10, 11 y 13, no podrán ser incluidos además como costo o deducción en la determinación del impuesto sobre la renta y complementarios. (Artículo 12 de la Ley 1429 de 2010)</t>
        </r>
        <r>
          <rPr>
            <sz val="8"/>
            <color indexed="81"/>
            <rFont val="Tahoma"/>
            <family val="2"/>
          </rPr>
          <t xml:space="preserve">
</t>
        </r>
      </text>
    </comment>
    <comment ref="C34" authorId="0" shapeId="0">
      <text>
        <r>
          <rPr>
            <b/>
            <sz val="8"/>
            <color indexed="81"/>
            <rFont val="Tahoma"/>
            <family val="2"/>
          </rPr>
          <t>Sumatoria del Concepto 1 “Valor fiscal”, casillas 474 a 483.</t>
        </r>
        <r>
          <rPr>
            <sz val="8"/>
            <color indexed="81"/>
            <rFont val="Tahoma"/>
            <family val="2"/>
          </rPr>
          <t xml:space="preserve">
</t>
        </r>
      </text>
    </comment>
    <comment ref="C35" authorId="0" shapeId="0">
      <text>
        <r>
          <rPr>
            <b/>
            <sz val="8"/>
            <color indexed="81"/>
            <rFont val="Tahoma"/>
            <family val="2"/>
          </rPr>
          <t>El resultado de restar al Concepto 1 “Valor fiscal” de la casilla 473 1, al Concepto 1 “Valor fiscal” de la casilla 484 1</t>
        </r>
        <r>
          <rPr>
            <sz val="8"/>
            <color indexed="81"/>
            <rFont val="Tahoma"/>
            <family val="2"/>
          </rPr>
          <t xml:space="preserve">
</t>
        </r>
      </text>
    </comment>
    <comment ref="C36" authorId="0" shapeId="0">
      <text>
        <r>
          <rPr>
            <b/>
            <sz val="8"/>
            <color indexed="81"/>
            <rFont val="Tahoma"/>
            <family val="2"/>
          </rPr>
          <t>El resultado de aplicar el 20%o el 33% a los valores incluidos como Concepto 1 “Valor fiscal” de las ingresos que constituyen ganancia ocasional.</t>
        </r>
        <r>
          <rPr>
            <sz val="8"/>
            <color indexed="81"/>
            <rFont val="Tahoma"/>
            <family val="2"/>
          </rPr>
          <t xml:space="preserve">
</t>
        </r>
      </text>
    </comment>
    <comment ref="C39" authorId="0" shapeId="0">
      <text>
        <r>
          <rPr>
            <b/>
            <sz val="8"/>
            <color indexed="81"/>
            <rFont val="Tahoma"/>
            <family val="2"/>
          </rPr>
          <t xml:space="preserve">El valor registrado en la casilla 80 de la declaración de renta y complementarios del año gravable 2011 como anticipo para el año gravable 2012. Si no declaró o no obtuvo anticipo, escriba cero (0).  </t>
        </r>
      </text>
    </comment>
    <comment ref="C40" authorId="0" shapeId="0">
      <text>
        <r>
          <rPr>
            <b/>
            <sz val="8"/>
            <color indexed="81"/>
            <rFont val="Tahoma"/>
            <family val="2"/>
          </rPr>
          <t>El valor incluido en la casilla 84 “O total saldo a favor” determinado en la declaración de renta y complementarios del año gravable 2011, que no haya sido solicitado en devolución o compensación. Si no tiene saldo a favor del período anterior o no presentó declaración, escriba cero (0).</t>
        </r>
        <r>
          <rPr>
            <sz val="8"/>
            <color indexed="81"/>
            <rFont val="Tahoma"/>
            <family val="2"/>
          </rPr>
          <t xml:space="preserve">
</t>
        </r>
      </text>
    </comment>
    <comment ref="C41" authorId="0" shapeId="0">
      <text>
        <r>
          <rPr>
            <b/>
            <sz val="8"/>
            <color indexed="81"/>
            <rFont val="Tahoma"/>
            <family val="2"/>
          </rPr>
          <t>El valor de las autorretenciones en la fuente practicadas por ventas durante el año gravable 2012, a título del impuesto de renta y complementario de ganancias ocasionales.</t>
        </r>
        <r>
          <rPr>
            <sz val="8"/>
            <color indexed="81"/>
            <rFont val="Tahoma"/>
            <family val="2"/>
          </rPr>
          <t xml:space="preserve">
</t>
        </r>
      </text>
    </comment>
    <comment ref="D41"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2" authorId="0" shapeId="0">
      <text>
        <r>
          <rPr>
            <b/>
            <sz val="8"/>
            <color indexed="81"/>
            <rFont val="Tahoma"/>
            <family val="2"/>
          </rPr>
          <t>El valor de las autorretenciones en la fuente practicas por servicios durante el año gravable 2012, a título del impuesto de renta y complementario de ganancias ocasionales.</t>
        </r>
        <r>
          <rPr>
            <sz val="8"/>
            <color indexed="81"/>
            <rFont val="Tahoma"/>
            <family val="2"/>
          </rPr>
          <t xml:space="preserve">
</t>
        </r>
      </text>
    </comment>
    <comment ref="D42"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3" authorId="0" shapeId="0">
      <text>
        <r>
          <rPr>
            <b/>
            <sz val="8"/>
            <color indexed="81"/>
            <rFont val="Tahoma"/>
            <family val="2"/>
          </rPr>
          <t>El valor de las autorretenciones en la fuente practicas por rendimientos financieros durante el año gravable 2012, a título del impuesto de renta y complementario de ganancias ocasionales.</t>
        </r>
        <r>
          <rPr>
            <sz val="8"/>
            <color indexed="81"/>
            <rFont val="Tahoma"/>
            <family val="2"/>
          </rPr>
          <t xml:space="preserve">
</t>
        </r>
      </text>
    </comment>
    <comment ref="D43"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4" authorId="0" shapeId="0">
      <text>
        <r>
          <rPr>
            <b/>
            <sz val="8"/>
            <color indexed="81"/>
            <rFont val="Tahoma"/>
            <family val="2"/>
          </rPr>
          <t>El valor de las autorretenciones en la fuente practicas durante el año gravable 2012, a título del impuesto de renta y complementario de ganancias ocasionales, y por otros conceptos diferentes a los anteriores.</t>
        </r>
        <r>
          <rPr>
            <sz val="8"/>
            <color indexed="81"/>
            <rFont val="Tahoma"/>
            <family val="2"/>
          </rPr>
          <t xml:space="preserve">
</t>
        </r>
      </text>
    </comment>
    <comment ref="D44"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5" authorId="0" shapeId="0">
      <text>
        <r>
          <rPr>
            <b/>
            <sz val="8"/>
            <color indexed="81"/>
            <rFont val="Tahoma"/>
            <family val="2"/>
          </rPr>
          <t>Sumatoria del Concepto 1 “Valor fiscal“, casillas 490 a 493.</t>
        </r>
        <r>
          <rPr>
            <sz val="8"/>
            <color indexed="81"/>
            <rFont val="Tahoma"/>
            <family val="2"/>
          </rPr>
          <t xml:space="preserve">
</t>
        </r>
      </text>
    </comment>
    <comment ref="D45" authorId="0" shapeId="0">
      <text>
        <r>
          <rPr>
            <b/>
            <sz val="8"/>
            <color indexed="81"/>
            <rFont val="Tahoma"/>
            <family val="2"/>
          </rPr>
          <t>El saldo contable a 31 de diciembre de 2012 de la cuenta del P.U.C. respectivo, antes de imputarlo al pasivo por impuesto sobre la renta y complementarios. Sumatoria del Concepto 2 “Valor contable“, casillas 490 a 493</t>
        </r>
        <r>
          <rPr>
            <sz val="8"/>
            <color indexed="81"/>
            <rFont val="Tahoma"/>
            <family val="2"/>
          </rPr>
          <t xml:space="preserve">
</t>
        </r>
      </text>
    </comment>
    <comment ref="C46" authorId="0" shapeId="0">
      <text>
        <r>
          <rPr>
            <b/>
            <sz val="8"/>
            <color indexed="81"/>
            <rFont val="Tahoma"/>
            <family val="2"/>
          </rPr>
          <t>El valor de las retenciones en la fuente que le fueron practicadas por ventas durante el año gravable 2012.</t>
        </r>
        <r>
          <rPr>
            <sz val="8"/>
            <color indexed="81"/>
            <rFont val="Tahoma"/>
            <family val="2"/>
          </rPr>
          <t xml:space="preserve">
</t>
        </r>
      </text>
    </comment>
    <comment ref="D46"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7" authorId="0" shapeId="0">
      <text>
        <r>
          <rPr>
            <b/>
            <sz val="8"/>
            <color indexed="81"/>
            <rFont val="Tahoma"/>
            <family val="2"/>
          </rPr>
          <t>El valor de las retenciones en la fuente que le fueron practicadas por servicios durante el año gravable 2012.</t>
        </r>
        <r>
          <rPr>
            <sz val="8"/>
            <color indexed="81"/>
            <rFont val="Tahoma"/>
            <family val="2"/>
          </rPr>
          <t xml:space="preserve">
</t>
        </r>
      </text>
    </comment>
    <comment ref="D47"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8" authorId="0" shapeId="0">
      <text>
        <r>
          <rPr>
            <b/>
            <sz val="8"/>
            <color indexed="81"/>
            <rFont val="Tahoma"/>
            <family val="2"/>
          </rPr>
          <t>El valor de las retenciones en la fuente que le fueron practicadas por honorarios y comisiones durante el año gravable 2012.</t>
        </r>
        <r>
          <rPr>
            <sz val="8"/>
            <color indexed="81"/>
            <rFont val="Tahoma"/>
            <family val="2"/>
          </rPr>
          <t xml:space="preserve">
</t>
        </r>
      </text>
    </comment>
    <comment ref="D48"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49" authorId="0" shapeId="0">
      <text>
        <r>
          <rPr>
            <b/>
            <sz val="8"/>
            <color indexed="81"/>
            <rFont val="Tahoma"/>
            <family val="2"/>
          </rPr>
          <t>El valor de las retenciones en la fuente que le fueron practicadas por rendimientos financieros durante el año gravable 2012.</t>
        </r>
        <r>
          <rPr>
            <sz val="8"/>
            <color indexed="81"/>
            <rFont val="Tahoma"/>
            <family val="2"/>
          </rPr>
          <t xml:space="preserve">
</t>
        </r>
      </text>
    </comment>
    <comment ref="D49"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50" authorId="0" shapeId="0">
      <text>
        <r>
          <rPr>
            <b/>
            <sz val="8"/>
            <color indexed="81"/>
            <rFont val="Tahoma"/>
            <family val="2"/>
          </rPr>
          <t>El valor de las retenciones en la fuente que le fueron practicadas por dividendos y participaciones durante el año gravable 2012.</t>
        </r>
        <r>
          <rPr>
            <sz val="8"/>
            <color indexed="81"/>
            <rFont val="Tahoma"/>
            <family val="2"/>
          </rPr>
          <t xml:space="preserve">
</t>
        </r>
      </text>
    </comment>
    <comment ref="D50"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51" authorId="0" shapeId="0">
      <text>
        <r>
          <rPr>
            <b/>
            <sz val="8"/>
            <color indexed="81"/>
            <rFont val="Tahoma"/>
            <family val="2"/>
          </rPr>
          <t>El valor de las retenciones en la fuente que le fueron practicadas durante el año gravable 2012, a título de impuesto sobre la renta y complementario de ganancias ocasionales y que no estén contenidas en las casillas anteriores.</t>
        </r>
      </text>
    </comment>
    <comment ref="D51" authorId="0" shapeId="0">
      <text>
        <r>
          <rPr>
            <b/>
            <sz val="8"/>
            <color indexed="81"/>
            <rFont val="Tahoma"/>
            <family val="2"/>
          </rPr>
          <t>El saldo contable a 31 de diciembre de 2012 de la cuenta del P.U.C. respectivo, antes de imputarlo al pasivo por impuesto sobre la renta y complementarios.</t>
        </r>
        <r>
          <rPr>
            <sz val="8"/>
            <color indexed="81"/>
            <rFont val="Tahoma"/>
            <family val="2"/>
          </rPr>
          <t xml:space="preserve">
</t>
        </r>
      </text>
    </comment>
    <comment ref="C52" authorId="0" shapeId="0">
      <text>
        <r>
          <rPr>
            <b/>
            <sz val="8"/>
            <color indexed="81"/>
            <rFont val="Tahoma"/>
            <family val="2"/>
          </rPr>
          <t>Sumatoria del Concepto 1 “Valor fiscal“, casillas 495 a 500.</t>
        </r>
        <r>
          <rPr>
            <sz val="8"/>
            <color indexed="81"/>
            <rFont val="Tahoma"/>
            <family val="2"/>
          </rPr>
          <t xml:space="preserve">
</t>
        </r>
      </text>
    </comment>
    <comment ref="D52" authorId="0" shapeId="0">
      <text>
        <r>
          <rPr>
            <b/>
            <sz val="8"/>
            <color indexed="81"/>
            <rFont val="Tahoma"/>
            <family val="2"/>
          </rPr>
          <t>El saldo contable a 31 de diciembre de 2012 de la cuenta del P.U.C. respectivo, antes de imputarlo al pasivo por impuesto sobre la renta y complementarios. Sumatoria del Concepto 2 “Valor contable“, casillas 495 a 500</t>
        </r>
        <r>
          <rPr>
            <sz val="8"/>
            <color indexed="81"/>
            <rFont val="Tahoma"/>
            <family val="2"/>
          </rPr>
          <t xml:space="preserve">
</t>
        </r>
      </text>
    </comment>
    <comment ref="C53" authorId="0" shapeId="0">
      <text>
        <r>
          <rPr>
            <b/>
            <sz val="8"/>
            <color indexed="81"/>
            <rFont val="Tahoma"/>
            <family val="2"/>
          </rPr>
          <t>Sumatoria del Concepto 1 “Valor fiscal“, casillas 494 a 501</t>
        </r>
        <r>
          <rPr>
            <sz val="8"/>
            <color indexed="81"/>
            <rFont val="Tahoma"/>
            <family val="2"/>
          </rPr>
          <t xml:space="preserve">
</t>
        </r>
      </text>
    </comment>
    <comment ref="D53" authorId="0" shapeId="0">
      <text>
        <r>
          <rPr>
            <b/>
            <sz val="8"/>
            <color indexed="81"/>
            <rFont val="Tahoma"/>
            <family val="2"/>
          </rPr>
          <t>El saldo contable a 31 de diciembre de 2012 de la cuenta del P.U.C. respectivo, antes de imputarlo al pasivo por impuesto sobre la renta y complementarios. Sumatoria del Concepto 2 “Valor contable“, casillas 494 a 501</t>
        </r>
      </text>
    </comment>
    <comment ref="C54" authorId="0" shapeId="0">
      <text>
        <r>
          <rPr>
            <b/>
            <sz val="8"/>
            <color indexed="81"/>
            <rFont val="Tahoma"/>
            <family val="2"/>
          </rPr>
          <t>El valor calculado como anticipo para el año gravable 2013.</t>
        </r>
        <r>
          <rPr>
            <sz val="8"/>
            <color indexed="81"/>
            <rFont val="Tahoma"/>
            <family val="2"/>
          </rPr>
          <t xml:space="preserve">
</t>
        </r>
      </text>
    </comment>
    <comment ref="C55" authorId="0" shapeId="0">
      <text>
        <r>
          <rPr>
            <b/>
            <sz val="8"/>
            <color indexed="81"/>
            <rFont val="Tahoma"/>
            <family val="2"/>
          </rPr>
          <t>Si la suma de los Conceptos  1 “Valor Fiscal” de las casillas 487 1 “Total impuesto a cargo”, más casilla 503 1 “Anticipo renta por el año gravable 2013”, menos la casilla 488 1 “Anticipo por el año gravable 2012”, menos la casilla 489 1 “Saldo a favor año 2011 sin solicitud de devolución o compensación”, menos casilla 502 1 “Total retenciones año gravable 2012”, es mayor que cero (0), escriba el resultado, de lo contrario escriba cero (0)</t>
        </r>
        <r>
          <rPr>
            <sz val="8"/>
            <color indexed="81"/>
            <rFont val="Tahoma"/>
            <family val="2"/>
          </rPr>
          <t xml:space="preserve">
</t>
        </r>
      </text>
    </comment>
    <comment ref="C56" authorId="0" shapeId="0">
      <text>
        <r>
          <rPr>
            <b/>
            <sz val="8"/>
            <color indexed="81"/>
            <rFont val="Tahoma"/>
            <family val="2"/>
          </rPr>
          <t>El valor total de las sanciones que se generen por la presentación de esta declaración, tales como: Extemporaneidad en la presentación y/o por la corrección de la misma. Recuerde que la sanción a declarar no puede ser inferior a la sanción mínima equivalente a diez (10) UVT.</t>
        </r>
        <r>
          <rPr>
            <sz val="8"/>
            <color indexed="81"/>
            <rFont val="Tahoma"/>
            <family val="2"/>
          </rPr>
          <t xml:space="preserve">
</t>
        </r>
      </text>
    </comment>
  </commentList>
</comments>
</file>

<file path=xl/comments12.xml><?xml version="1.0" encoding="utf-8"?>
<comments xmlns="http://schemas.openxmlformats.org/spreadsheetml/2006/main">
  <authors>
    <author>familia</author>
  </authors>
  <commentList>
    <comment ref="C5" authorId="0" shapeId="0">
      <text>
        <r>
          <rPr>
            <b/>
            <sz val="8"/>
            <color indexed="81"/>
            <rFont val="Tahoma"/>
            <family val="2"/>
          </rPr>
          <t>Sume los Conceptos 1 “Valor Fiscal” de las casillas 487 1 “Total Impuesto a cargo” más casilla 503 1 “Anticipo renta por el año gravable 2013” más casillas 505 1”Sanciones” y réstele las casillas: 488 1 “Anticipo por el año gravable 2012”, casilla  489 1 “Saldo a favor año 2011 sin solicitud de devolución o compensación” y casilla 502 1 “Total retenciones año gravable 2012”. Si el resultado de la operación es mayor que cero (0), escríbalo en esta casilla. De lo contrario registre cero (0).</t>
        </r>
        <r>
          <rPr>
            <sz val="8"/>
            <color indexed="81"/>
            <rFont val="Tahoma"/>
            <family val="2"/>
          </rPr>
          <t xml:space="preserve">
</t>
        </r>
      </text>
    </comment>
    <comment ref="C6" authorId="0" shapeId="0">
      <text>
        <r>
          <rPr>
            <b/>
            <sz val="8"/>
            <color indexed="81"/>
            <rFont val="Tahoma"/>
            <family val="2"/>
          </rPr>
          <t>Sume los Conceptos 1 “Valor Fiscal” de las casillas 488 1 “Anticipo renta por el año gravable 2012”  más casilla 489 1  “Saldo a favor año 2011 sin solicitud de devolución o compensación” más casilla 502 1 “Total retenciones año gravable 2012” y réstele las casillas 487 1 “Total impuesto a cargo”, casilla 503 1 “Anticipo renta por el año gravable 201”) y casilla 505 1 “Sanciones”. Si el resultado de la  operación es mayor que cero (0), escríbalo en esta casilla. De lo contrario registre cero (0).</t>
        </r>
        <r>
          <rPr>
            <sz val="8"/>
            <color indexed="81"/>
            <rFont val="Tahoma"/>
            <family val="2"/>
          </rPr>
          <t xml:space="preserve">
</t>
        </r>
      </text>
    </comment>
    <comment ref="C9" authorId="0" shapeId="0">
      <text>
        <r>
          <rPr>
            <b/>
            <sz val="8"/>
            <color indexed="81"/>
            <rFont val="Tahoma"/>
            <family val="2"/>
          </rPr>
          <t>Si se trata de cooperativas, sus asociaciones, uniones, ligas centrales, organismos de grado superior de carácter financiero, las asociaciones mutualistas, instituciones auxiliares del cooperativismo, confederaciones cooperativas.</t>
        </r>
        <r>
          <rPr>
            <sz val="8"/>
            <color indexed="81"/>
            <rFont val="Tahoma"/>
            <family val="2"/>
          </rPr>
          <t xml:space="preserve">
</t>
        </r>
      </text>
    </comment>
    <comment ref="C10" authorId="0" shapeId="0">
      <text>
        <r>
          <rPr>
            <b/>
            <sz val="8"/>
            <color indexed="81"/>
            <rFont val="Tahoma"/>
            <family val="2"/>
          </rPr>
          <t>Marque SI o NO, hizo parte de un programa de reorganización empresarial, fusión, escisión, reestructuración, entre otras.</t>
        </r>
        <r>
          <rPr>
            <sz val="8"/>
            <color indexed="81"/>
            <rFont val="Tahoma"/>
            <family val="2"/>
          </rPr>
          <t xml:space="preserve">
</t>
        </r>
      </text>
    </comment>
    <comment ref="C11" authorId="0" shapeId="0">
      <text>
        <r>
          <rPr>
            <b/>
            <sz val="8"/>
            <color indexed="81"/>
            <rFont val="Tahoma"/>
            <family val="2"/>
          </rPr>
          <t>Marque SI o NO, Las pequeñas empresas que inicien su actividad económica principal a partir de la promulgación de la Ley 1429 de 2010, y cumplan con los requisitos legales.</t>
        </r>
        <r>
          <rPr>
            <sz val="8"/>
            <color indexed="81"/>
            <rFont val="Tahoma"/>
            <family val="2"/>
          </rPr>
          <t xml:space="preserve">
</t>
        </r>
      </text>
    </comment>
    <comment ref="C14" authorId="0" shapeId="0">
      <text>
        <r>
          <rPr>
            <b/>
            <sz val="8"/>
            <color indexed="81"/>
            <rFont val="Tahoma"/>
            <family val="2"/>
          </rPr>
          <t>El número de empleos creados y cumplan con los supuestos legales establecidos por la Ley 1429 de 2010.</t>
        </r>
        <r>
          <rPr>
            <sz val="8"/>
            <color indexed="81"/>
            <rFont val="Tahoma"/>
            <family val="2"/>
          </rPr>
          <t xml:space="preserve">
</t>
        </r>
      </text>
    </comment>
    <comment ref="C17" authorId="0" shapeId="0">
      <text>
        <r>
          <rPr>
            <b/>
            <sz val="8"/>
            <color indexed="81"/>
            <rFont val="Tahoma"/>
            <family val="2"/>
          </rPr>
          <t>Sumatoria del valor fiscal de las casillas 322 Mano de obra directa, 323 Mano de obra indirecta, 364 y 395 Salarios y prestaciones sociales</t>
        </r>
        <r>
          <rPr>
            <sz val="8"/>
            <color indexed="81"/>
            <rFont val="Tahoma"/>
            <family val="2"/>
          </rPr>
          <t xml:space="preserve">
</t>
        </r>
      </text>
    </comment>
    <comment ref="D17" authorId="0" shapeId="0">
      <text>
        <r>
          <rPr>
            <b/>
            <sz val="8"/>
            <color indexed="81"/>
            <rFont val="Tahoma"/>
            <family val="2"/>
          </rPr>
          <t>Sumatoria del valor contable de las casillas 322 Mano de obra directa, 323 Mano de obra indirecta, 364 y 395 Salarios y prestaciones sociales</t>
        </r>
      </text>
    </comment>
    <comment ref="C18" authorId="0" shapeId="0">
      <text>
        <r>
          <rPr>
            <b/>
            <sz val="8"/>
            <color indexed="81"/>
            <rFont val="Tahoma"/>
            <family val="2"/>
          </rPr>
          <t>Sumatoria del valor fiscal de las casillas 332, 365 y 396 Aportes a EPS, 333, 366 y 397 Aportes a ARP y 334, 367 y 398 Aportes a Fondos de Pensiones</t>
        </r>
        <r>
          <rPr>
            <sz val="8"/>
            <color indexed="81"/>
            <rFont val="Tahoma"/>
            <family val="2"/>
          </rPr>
          <t xml:space="preserve">
</t>
        </r>
      </text>
    </comment>
    <comment ref="D18" authorId="0" shapeId="0">
      <text>
        <r>
          <rPr>
            <b/>
            <sz val="8"/>
            <color indexed="81"/>
            <rFont val="Tahoma"/>
            <family val="2"/>
          </rPr>
          <t>Sumatoria casillas 332, 365 y 396 Aportes a EPS, 333, 366 y 397 Aportes a ARP y 334, 367 y 398 Aportes a Fondos de Pensiones</t>
        </r>
        <r>
          <rPr>
            <sz val="8"/>
            <color indexed="81"/>
            <rFont val="Tahoma"/>
            <family val="2"/>
          </rPr>
          <t xml:space="preserve">
</t>
        </r>
      </text>
    </comment>
    <comment ref="C19" authorId="0" shapeId="0">
      <text>
        <r>
          <rPr>
            <b/>
            <sz val="8"/>
            <color indexed="81"/>
            <rFont val="Tahoma"/>
            <family val="2"/>
          </rPr>
          <t>Sumatoria del valor fiscal de las casillas 335, 368 y 399 Aportes al SENA, 336, 369 y 400 Aportes al ICBF y 337, 370 y 401 Aportes a cajas de compensación familiar</t>
        </r>
        <r>
          <rPr>
            <sz val="8"/>
            <color indexed="81"/>
            <rFont val="Tahoma"/>
            <family val="2"/>
          </rPr>
          <t xml:space="preserve">
</t>
        </r>
      </text>
    </comment>
    <comment ref="D19" authorId="0" shapeId="0">
      <text>
        <r>
          <rPr>
            <b/>
            <sz val="8"/>
            <color indexed="81"/>
            <rFont val="Tahoma"/>
            <family val="2"/>
          </rPr>
          <t>Sumatoria casillas 335, 368 y 399 Aportes al SENA, 336, 369 y 400 Aportes al ICBF y 337, 370 y 401 Aportes a cajas de compensación familiar</t>
        </r>
        <r>
          <rPr>
            <sz val="8"/>
            <color indexed="81"/>
            <rFont val="Tahoma"/>
            <family val="2"/>
          </rPr>
          <t xml:space="preserve">
</t>
        </r>
      </text>
    </comment>
    <comment ref="D20" authorId="0" shapeId="0">
      <text>
        <r>
          <rPr>
            <b/>
            <sz val="8"/>
            <color indexed="81"/>
            <rFont val="Tahoma"/>
            <family val="2"/>
          </rPr>
          <t>La diferencia a favor del contribuyente que resulta entre el precio de venta del activo fijo y el valor en libros, de los activos enajenados en el período.</t>
        </r>
        <r>
          <rPr>
            <sz val="8"/>
            <color indexed="81"/>
            <rFont val="Tahoma"/>
            <family val="2"/>
          </rPr>
          <t xml:space="preserve">
</t>
        </r>
      </text>
    </comment>
    <comment ref="D21" authorId="0" shapeId="0">
      <text>
        <r>
          <rPr>
            <b/>
            <sz val="8"/>
            <color indexed="81"/>
            <rFont val="Tahoma"/>
            <family val="2"/>
          </rPr>
          <t>La diferencia negativa que resulta entre el precio de venta del activo fijo y el valor en libros, de los activos enajenados en el período.</t>
        </r>
        <r>
          <rPr>
            <sz val="8"/>
            <color indexed="81"/>
            <rFont val="Tahoma"/>
            <family val="2"/>
          </rPr>
          <t xml:space="preserve">
</t>
        </r>
      </text>
    </comment>
    <comment ref="D22" authorId="0" shapeId="0">
      <text>
        <r>
          <rPr>
            <b/>
            <sz val="8"/>
            <color indexed="81"/>
            <rFont val="Tahoma"/>
            <family val="2"/>
          </rPr>
          <t>El valor causado o provisionado por concepto de Impuesto de Renta por el periodo vigente.</t>
        </r>
        <r>
          <rPr>
            <sz val="8"/>
            <color indexed="81"/>
            <rFont val="Tahoma"/>
            <family val="2"/>
          </rPr>
          <t xml:space="preserve">
</t>
        </r>
      </text>
    </comment>
    <comment ref="D23" authorId="0" shapeId="0">
      <text>
        <r>
          <rPr>
            <b/>
            <sz val="8"/>
            <color indexed="81"/>
            <rFont val="Tahoma"/>
            <family val="2"/>
          </rPr>
          <t>El valor producto de la diferencia temporal que implica el pago de un menor impuesto en el año corriente, calculado a tasas actuales, siempre que exista una expectativa razonable de que tales diferencias se revertirán.</t>
        </r>
        <r>
          <rPr>
            <sz val="8"/>
            <color indexed="81"/>
            <rFont val="Tahoma"/>
            <family val="2"/>
          </rPr>
          <t xml:space="preserve">
</t>
        </r>
      </text>
    </comment>
    <comment ref="D24" authorId="0" shapeId="0">
      <text>
        <r>
          <rPr>
            <b/>
            <sz val="8"/>
            <color indexed="81"/>
            <rFont val="Tahoma"/>
            <family val="2"/>
          </rPr>
          <t>La diferencia generada por el pago de un mayor impuesto en el año corriente, calculado a tasas actuales, siempre que exista una expectativa razonable de que se generará suficiente renta gravable en los períodos en los cuales tales diferencias se revertirán.</t>
        </r>
        <r>
          <rPr>
            <sz val="8"/>
            <color indexed="81"/>
            <rFont val="Tahoma"/>
            <family val="2"/>
          </rPr>
          <t xml:space="preserve">
</t>
        </r>
      </text>
    </comment>
    <comment ref="D25" authorId="0" shapeId="0">
      <text>
        <r>
          <rPr>
            <b/>
            <sz val="8"/>
            <color indexed="81"/>
            <rFont val="Tahoma"/>
            <family val="2"/>
          </rPr>
          <t>La sumatoria de la casilla 518 2. Gasto de impuesto corriente y la casilla 519 2. Gasto de impuesto diferido crédito menos la casilla 520 2. Gasto de impuesto diferido débito.</t>
        </r>
        <r>
          <rPr>
            <sz val="8"/>
            <color indexed="81"/>
            <rFont val="Tahoma"/>
            <family val="2"/>
          </rPr>
          <t xml:space="preserve">
</t>
        </r>
      </text>
    </comment>
    <comment ref="C26" authorId="0" shapeId="0">
      <text>
        <r>
          <rPr>
            <b/>
            <sz val="8"/>
            <color indexed="81"/>
            <rFont val="Tahoma"/>
            <family val="2"/>
          </rPr>
          <t>El valor del descuento por impuestos pagados en el exterior, teniendo en cuenta los literales a), b) y c) del inciso 2º del artículo 254 E. T.</t>
        </r>
        <r>
          <rPr>
            <sz val="8"/>
            <color indexed="81"/>
            <rFont val="Tahoma"/>
            <family val="2"/>
          </rPr>
          <t xml:space="preserve">
</t>
        </r>
      </text>
    </comment>
    <comment ref="C27" authorId="0" shapeId="0">
      <text>
        <r>
          <rPr>
            <b/>
            <sz val="8"/>
            <color indexed="81"/>
            <rFont val="Tahoma"/>
            <family val="2"/>
          </rPr>
          <t>El valor del descuento por impuestos pagados en países con los cuales Colombia tiene tratado, teniendo en cuenta los literales a), b) y c) del inciso 2º del artículo 254 E. T</t>
        </r>
        <r>
          <rPr>
            <sz val="8"/>
            <color indexed="81"/>
            <rFont val="Tahoma"/>
            <family val="2"/>
          </rPr>
          <t xml:space="preserve">
</t>
        </r>
      </text>
    </comment>
    <comment ref="C28" authorId="0" shapeId="0">
      <text>
        <r>
          <rPr>
            <b/>
            <sz val="8"/>
            <color indexed="81"/>
            <rFont val="Tahoma"/>
            <family val="2"/>
          </rPr>
          <t>El valor del descuento por impuestos pagados en el exterior, teniendo en cuenta el literal d) del inciso 2º del artículo 254 E. T.</t>
        </r>
      </text>
    </comment>
    <comment ref="C29" authorId="0" shapeId="0">
      <text>
        <r>
          <rPr>
            <b/>
            <sz val="8"/>
            <color indexed="81"/>
            <rFont val="Tahoma"/>
            <family val="2"/>
          </rPr>
          <t>El valor del descuento por impuestos pagados en países con los cuales Colombia tiene tratado, teniendo en cuenta el literal d) del inciso 2º del artículo 254 E. T.</t>
        </r>
      </text>
    </comment>
    <comment ref="C30" authorId="0" shapeId="0">
      <text>
        <r>
          <rPr>
            <b/>
            <sz val="8"/>
            <color indexed="81"/>
            <rFont val="Tahoma"/>
            <family val="2"/>
          </rPr>
          <t>El valor del descuento por impuestos pagados en el exterior sobre intereses.</t>
        </r>
        <r>
          <rPr>
            <sz val="8"/>
            <color indexed="81"/>
            <rFont val="Tahoma"/>
            <family val="2"/>
          </rPr>
          <t xml:space="preserve">
</t>
        </r>
      </text>
    </comment>
    <comment ref="C31" authorId="0" shapeId="0">
      <text>
        <r>
          <rPr>
            <b/>
            <sz val="8"/>
            <color indexed="81"/>
            <rFont val="Tahoma"/>
            <family val="2"/>
          </rPr>
          <t>El valor del descuento por impuestos pagados en países con los cuales Colombia tiene tratado sobre intereses.</t>
        </r>
      </text>
    </comment>
    <comment ref="C32" authorId="0" shapeId="0">
      <text>
        <r>
          <rPr>
            <b/>
            <sz val="8"/>
            <color indexed="81"/>
            <rFont val="Tahoma"/>
            <family val="2"/>
          </rPr>
          <t>El valor del descuento por impuestos pagados en el exterior por explotación de intangibles.</t>
        </r>
        <r>
          <rPr>
            <sz val="8"/>
            <color indexed="81"/>
            <rFont val="Tahoma"/>
            <family val="2"/>
          </rPr>
          <t xml:space="preserve">
</t>
        </r>
      </text>
    </comment>
    <comment ref="C33" authorId="0" shapeId="0">
      <text>
        <r>
          <rPr>
            <b/>
            <sz val="8"/>
            <color indexed="81"/>
            <rFont val="Tahoma"/>
            <family val="2"/>
          </rPr>
          <t>El valor del descuento por impuestos pagados en países con los cuales Colombia tiene tratado por explotación de intangibles.</t>
        </r>
        <r>
          <rPr>
            <sz val="8"/>
            <color indexed="81"/>
            <rFont val="Tahoma"/>
            <family val="2"/>
          </rPr>
          <t xml:space="preserve">
</t>
        </r>
      </text>
    </comment>
    <comment ref="C34" authorId="0" shapeId="0">
      <text>
        <r>
          <rPr>
            <b/>
            <sz val="8"/>
            <color indexed="81"/>
            <rFont val="Tahoma"/>
            <family val="2"/>
          </rPr>
          <t>El valor del descuento por impuestos pagados en el exterior por prestación de servicios.</t>
        </r>
      </text>
    </comment>
    <comment ref="C35" authorId="0" shapeId="0">
      <text>
        <r>
          <rPr>
            <b/>
            <sz val="8"/>
            <color indexed="81"/>
            <rFont val="Tahoma"/>
            <family val="2"/>
          </rPr>
          <t>El valor del descuento por impuestos pagados en el exterior por prestación de servicios técnicos, asistencia técnica y consultoría.</t>
        </r>
        <r>
          <rPr>
            <sz val="8"/>
            <color indexed="81"/>
            <rFont val="Tahoma"/>
            <family val="2"/>
          </rPr>
          <t xml:space="preserve">
</t>
        </r>
      </text>
    </comment>
    <comment ref="C36" authorId="0" shapeId="0">
      <text>
        <r>
          <rPr>
            <b/>
            <sz val="8"/>
            <color indexed="81"/>
            <rFont val="Tahoma"/>
            <family val="2"/>
          </rPr>
          <t>El valor del descuento por impuestos pagados en países con los cuales Colombia tiene tratado por prestación de servicios técnicos, asistencia técnica y consultoría.</t>
        </r>
        <r>
          <rPr>
            <sz val="8"/>
            <color indexed="81"/>
            <rFont val="Tahoma"/>
            <family val="2"/>
          </rPr>
          <t xml:space="preserve">
</t>
        </r>
      </text>
    </comment>
    <comment ref="C37" authorId="0" shapeId="0">
      <text>
        <r>
          <rPr>
            <b/>
            <sz val="8"/>
            <color indexed="81"/>
            <rFont val="Tahoma"/>
            <family val="2"/>
          </rPr>
          <t>El valor del descuento por impuestos pagados en el exterior por la sucursal.</t>
        </r>
      </text>
    </comment>
    <comment ref="C38" authorId="0" shapeId="0">
      <text>
        <r>
          <rPr>
            <b/>
            <sz val="8"/>
            <color indexed="81"/>
            <rFont val="Tahoma"/>
            <family val="2"/>
          </rPr>
          <t>El valor del descuento por impuestos pagados por la sucursal ubicada en países con los cuales Colombia tiene tratado.</t>
        </r>
        <r>
          <rPr>
            <sz val="8"/>
            <color indexed="81"/>
            <rFont val="Tahoma"/>
            <family val="2"/>
          </rPr>
          <t xml:space="preserve">
</t>
        </r>
      </text>
    </comment>
    <comment ref="C39" authorId="0" shapeId="0">
      <text>
        <r>
          <rPr>
            <b/>
            <sz val="8"/>
            <color indexed="81"/>
            <rFont val="Tahoma"/>
            <family val="2"/>
          </rPr>
          <t>El valor de otros descuentos por impuestos pagados en el exterior.</t>
        </r>
      </text>
    </comment>
    <comment ref="C40" authorId="0" shapeId="0">
      <text>
        <r>
          <rPr>
            <b/>
            <sz val="8"/>
            <color indexed="81"/>
            <rFont val="Tahoma"/>
            <family val="2"/>
          </rPr>
          <t>Sumatoria del Concepto 1 “Valor Fiscal” de las casillas 522 1 a 535 1</t>
        </r>
        <r>
          <rPr>
            <sz val="8"/>
            <color indexed="81"/>
            <rFont val="Tahoma"/>
            <family val="2"/>
          </rPr>
          <t xml:space="preserve">
</t>
        </r>
      </text>
    </comment>
    <comment ref="C41" authorId="0" shapeId="0">
      <text>
        <r>
          <rPr>
            <b/>
            <sz val="8"/>
            <color indexed="81"/>
            <rFont val="Tahoma"/>
            <family val="2"/>
          </rPr>
          <t>El valor del descuento por impuestos pagados en el exterior de períodos anteriores no solicitados.</t>
        </r>
        <r>
          <rPr>
            <sz val="8"/>
            <color indexed="81"/>
            <rFont val="Tahoma"/>
            <family val="2"/>
          </rPr>
          <t xml:space="preserve">
</t>
        </r>
      </text>
    </comment>
    <comment ref="C42" authorId="0" shapeId="0">
      <text>
        <r>
          <rPr>
            <b/>
            <sz val="8"/>
            <color indexed="81"/>
            <rFont val="Tahoma"/>
            <family val="2"/>
          </rPr>
          <t>El valor del descuento por impuestos pagados en el exterior del período gravable.</t>
        </r>
        <r>
          <rPr>
            <sz val="8"/>
            <color indexed="81"/>
            <rFont val="Tahoma"/>
            <family val="2"/>
          </rPr>
          <t xml:space="preserve">
</t>
        </r>
      </text>
    </comment>
    <comment ref="C43" authorId="0" shapeId="0">
      <text>
        <r>
          <rPr>
            <b/>
            <sz val="8"/>
            <color indexed="81"/>
            <rFont val="Tahoma"/>
            <family val="2"/>
          </rPr>
          <t>El saldo del descuento tributario por impuestos pagados en el exterior a título de impuesto sobre la renta pendiente de aplicar a 31 de diciembre de 2013.</t>
        </r>
        <r>
          <rPr>
            <sz val="8"/>
            <color indexed="81"/>
            <rFont val="Tahoma"/>
            <family val="2"/>
          </rPr>
          <t xml:space="preserve">
</t>
        </r>
      </text>
    </comment>
    <comment ref="C44" authorId="0" shapeId="0">
      <text>
        <r>
          <rPr>
            <b/>
            <sz val="8"/>
            <color indexed="81"/>
            <rFont val="Tahoma"/>
            <family val="2"/>
          </rPr>
          <t>El saldo del descuento tributario por otros descuentos tributarios a título de impuesto sobre la renta pendiente de aplicar a 31 de diciembre de 2012.</t>
        </r>
        <r>
          <rPr>
            <sz val="8"/>
            <color indexed="81"/>
            <rFont val="Tahoma"/>
            <family val="2"/>
          </rPr>
          <t xml:space="preserve">
</t>
        </r>
      </text>
    </comment>
    <comment ref="C45" authorId="0" shapeId="0">
      <text>
        <r>
          <rPr>
            <b/>
            <sz val="8"/>
            <color indexed="81"/>
            <rFont val="Tahoma"/>
            <family val="2"/>
          </rPr>
          <t>El saldo por pérdidas que el contribuyente aún tiene por deducir de su renta a 31 de diciembre de 2012, conforme con lo establecido en el artículo 148 del Estatuto Tributario.</t>
        </r>
      </text>
    </comment>
    <comment ref="C46" authorId="0" shapeId="0">
      <text>
        <r>
          <rPr>
            <b/>
            <sz val="8"/>
            <color indexed="81"/>
            <rFont val="Tahoma"/>
            <family val="2"/>
          </rPr>
          <t>El saldo por pérdidas fiscales que el contribuyente aún tiene por compensar a 31 de diciembre de 2012, conforme con lo establecido en el artículo 147 del Estatuto Tributario.</t>
        </r>
        <r>
          <rPr>
            <sz val="8"/>
            <color indexed="81"/>
            <rFont val="Tahoma"/>
            <family val="2"/>
          </rPr>
          <t xml:space="preserve">
</t>
        </r>
      </text>
    </comment>
    <comment ref="C47" authorId="0" shapeId="0">
      <text>
        <r>
          <rPr>
            <b/>
            <sz val="8"/>
            <color indexed="81"/>
            <rFont val="Tahoma"/>
            <family val="2"/>
          </rPr>
          <t>El saldo de exceso de renta presuntiva sobre renta líquida ordinaria por compensar a 31 de diciembre de 2012, conforme con lo establecido en el Parágrafo del artículo 189 del Estatuto Tributario.</t>
        </r>
        <r>
          <rPr>
            <sz val="8"/>
            <color indexed="81"/>
            <rFont val="Tahoma"/>
            <family val="2"/>
          </rPr>
          <t xml:space="preserve">
</t>
        </r>
      </text>
    </comment>
    <comment ref="D48" authorId="0" shapeId="0">
      <text>
        <r>
          <rPr>
            <b/>
            <sz val="8"/>
            <color indexed="81"/>
            <rFont val="Tahoma"/>
            <family val="2"/>
          </rPr>
          <t>El valor de los dividendos o participaciones gravados decretados en el período, provenientes de las utilidades líquidas que no han sido sometidas a imposición.</t>
        </r>
        <r>
          <rPr>
            <sz val="8"/>
            <color indexed="81"/>
            <rFont val="Tahoma"/>
            <family val="2"/>
          </rPr>
          <t xml:space="preserve">
</t>
        </r>
      </text>
    </comment>
    <comment ref="D49" authorId="0" shapeId="0">
      <text>
        <r>
          <rPr>
            <b/>
            <sz val="8"/>
            <color indexed="81"/>
            <rFont val="Tahoma"/>
            <family val="2"/>
          </rPr>
          <t>El valor de los dividendos o participaciones no gravados decretados en el período, provenientes de las utilidades líquidas que fueron sometidas a imposición.</t>
        </r>
        <r>
          <rPr>
            <sz val="8"/>
            <color indexed="81"/>
            <rFont val="Tahoma"/>
            <family val="2"/>
          </rPr>
          <t xml:space="preserve">
</t>
        </r>
      </text>
    </comment>
    <comment ref="D50" authorId="0" shapeId="0">
      <text>
        <r>
          <rPr>
            <b/>
            <sz val="8"/>
            <color indexed="81"/>
            <rFont val="Tahoma"/>
            <family val="2"/>
          </rPr>
          <t>El valor de los dividendos o participaciones, efectivamente pagados o exigibles a favor de los socios o accionistas durante el año 2012, provenientes de las utilidades líquidas que no han sido sometidas a imposición.</t>
        </r>
        <r>
          <rPr>
            <sz val="8"/>
            <color indexed="81"/>
            <rFont val="Tahoma"/>
            <family val="2"/>
          </rPr>
          <t xml:space="preserve">
</t>
        </r>
      </text>
    </comment>
    <comment ref="D51" authorId="0" shapeId="0">
      <text>
        <r>
          <rPr>
            <b/>
            <sz val="8"/>
            <color indexed="81"/>
            <rFont val="Tahoma"/>
            <family val="2"/>
          </rPr>
          <t>El valor de los dividendos o participaciones, efectivamente pagados o exigibles a favor de los socios o accionistas durante el año 2012, provenientes de las utilidades líquidas que fueron sometidas a imposición.</t>
        </r>
        <r>
          <rPr>
            <sz val="8"/>
            <color indexed="81"/>
            <rFont val="Tahoma"/>
            <family val="2"/>
          </rPr>
          <t xml:space="preserve">
</t>
        </r>
      </text>
    </comment>
    <comment ref="C52" authorId="0" shapeId="0">
      <text>
        <r>
          <rPr>
            <b/>
            <sz val="8"/>
            <color indexed="81"/>
            <rFont val="Tahoma"/>
            <family val="2"/>
          </rPr>
          <t>El valor fiscal de los ingresos obtenidos a favor de terceros durante el año gravable 2012.</t>
        </r>
        <r>
          <rPr>
            <sz val="8"/>
            <color indexed="81"/>
            <rFont val="Tahoma"/>
            <family val="2"/>
          </rPr>
          <t xml:space="preserve">
</t>
        </r>
      </text>
    </comment>
    <comment ref="D52" authorId="0" shapeId="0">
      <text>
        <r>
          <rPr>
            <b/>
            <sz val="8"/>
            <color indexed="81"/>
            <rFont val="Tahoma"/>
            <family val="2"/>
          </rPr>
          <t>El valor contable de los ingresos obtenidos a favor de terceros durante el año gravable 2012.</t>
        </r>
        <r>
          <rPr>
            <sz val="8"/>
            <color indexed="81"/>
            <rFont val="Tahoma"/>
            <family val="2"/>
          </rPr>
          <t xml:space="preserve">
</t>
        </r>
      </text>
    </comment>
    <comment ref="D53" authorId="0" shapeId="0">
      <text>
        <r>
          <rPr>
            <b/>
            <sz val="8"/>
            <color indexed="81"/>
            <rFont val="Tahoma"/>
            <family val="2"/>
          </rPr>
          <t>El valor de las mercancías destinadas durante el año gravable al consumo interno y publicidad, propaganda y promoción.</t>
        </r>
        <r>
          <rPr>
            <sz val="8"/>
            <color indexed="81"/>
            <rFont val="Tahoma"/>
            <family val="2"/>
          </rPr>
          <t xml:space="preserve">
</t>
        </r>
      </text>
    </comment>
    <comment ref="C54" authorId="0" shapeId="0">
      <text>
        <r>
          <rPr>
            <b/>
            <sz val="8"/>
            <color indexed="81"/>
            <rFont val="Tahoma"/>
            <family val="2"/>
          </rPr>
          <t>El valor de la disminución del inventario final por faltante de mercancía de fácil destrucción o pérdida durante el año 2012, de conformidad con lo previsto en el artículo 64 del Estatuto Tributario.</t>
        </r>
        <r>
          <rPr>
            <sz val="8"/>
            <color indexed="81"/>
            <rFont val="Tahoma"/>
            <family val="2"/>
          </rPr>
          <t xml:space="preserve">
</t>
        </r>
      </text>
    </comment>
    <comment ref="D54" authorId="0" shapeId="0">
      <text>
        <r>
          <rPr>
            <b/>
            <sz val="8"/>
            <color indexed="81"/>
            <rFont val="Tahoma"/>
            <family val="2"/>
          </rPr>
          <t>El valor de la disminución del inventario final por faltante de mercancía de fácil destrucción o pérdida durante el año 2012.</t>
        </r>
        <r>
          <rPr>
            <sz val="8"/>
            <color indexed="81"/>
            <rFont val="Tahoma"/>
            <family val="2"/>
          </rPr>
          <t xml:space="preserve">
</t>
        </r>
      </text>
    </comment>
  </commentList>
</comments>
</file>

<file path=xl/comments13.xml><?xml version="1.0" encoding="utf-8"?>
<comments xmlns="http://schemas.openxmlformats.org/spreadsheetml/2006/main">
  <authors>
    <author>RAMIRO BERNAL</author>
    <author>Ramiro Bernal</author>
    <author>RBERNALB</author>
  </authors>
  <commentList>
    <comment ref="G16" authorId="0" shapeId="0">
      <text>
        <r>
          <rPr>
            <sz val="6"/>
            <color indexed="81"/>
            <rFont val="Geneva"/>
          </rPr>
          <t>Consulte los códigos de la actividades económicas, en la cartilla de instrucciones o en la pág. www.dian.gov.co/servicios/formularios</t>
        </r>
      </text>
    </comment>
    <comment ref="AC18" authorId="0" shapeId="0">
      <text>
        <r>
          <rPr>
            <sz val="7"/>
            <color indexed="81"/>
            <rFont val="Geneva"/>
          </rPr>
          <t>48 - 51 - 56, si el resultado es negativo escriba 0)</t>
        </r>
        <r>
          <rPr>
            <sz val="9"/>
            <color indexed="81"/>
            <rFont val="Geneva"/>
          </rPr>
          <t xml:space="preserve">
</t>
        </r>
      </text>
    </comment>
    <comment ref="AC19" authorId="1" shapeId="0">
      <text>
        <r>
          <rPr>
            <sz val="7"/>
            <color indexed="81"/>
            <rFont val="Geneva"/>
          </rPr>
          <t>51 + 56 - 48, si el resultado es negativo escriba 0</t>
        </r>
      </text>
    </comment>
    <comment ref="AC21" authorId="0" shapeId="0">
      <text>
        <r>
          <rPr>
            <sz val="7"/>
            <color indexed="81"/>
            <rFont val="Geneva"/>
          </rPr>
          <t>Casillas 57 - 59</t>
        </r>
        <r>
          <rPr>
            <sz val="9"/>
            <color indexed="81"/>
            <rFont val="Geneva"/>
          </rPr>
          <t xml:space="preserve">
</t>
        </r>
      </text>
    </comment>
    <comment ref="AC25" authorId="1" shapeId="0">
      <text>
        <r>
          <rPr>
            <sz val="7"/>
            <color indexed="81"/>
            <rFont val="Geneva"/>
          </rPr>
          <t>Al mayor valor entre casillas 60 y 61 reste 62 y sume 63</t>
        </r>
      </text>
    </comment>
    <comment ref="L27" authorId="0" shapeId="0">
      <text>
        <r>
          <rPr>
            <sz val="7"/>
            <color indexed="81"/>
            <rFont val="Geneva"/>
          </rPr>
          <t>Sume 33 a 38</t>
        </r>
      </text>
    </comment>
    <comment ref="L29" authorId="0" shapeId="0">
      <text>
        <r>
          <rPr>
            <sz val="7"/>
            <color indexed="81"/>
            <rFont val="Geneva"/>
          </rPr>
          <t>39 - 40, si el resultado es negativo escriba 0</t>
        </r>
      </text>
    </comment>
    <comment ref="AC29" authorId="0" shapeId="0">
      <text>
        <r>
          <rPr>
            <sz val="7"/>
            <color indexed="81"/>
            <rFont val="Geneva"/>
          </rPr>
          <t>65 - 66 - 67</t>
        </r>
      </text>
    </comment>
    <comment ref="AC30" authorId="1" shapeId="0">
      <text>
        <r>
          <rPr>
            <sz val="7"/>
            <color indexed="81"/>
            <rFont val="Geneva"/>
          </rPr>
          <t>Casilla 64 por tarifa o aplique tabla</t>
        </r>
      </text>
    </comment>
    <comment ref="AC32" authorId="1" shapeId="0">
      <text>
        <r>
          <rPr>
            <sz val="7"/>
            <color indexed="81"/>
            <rFont val="Geneva"/>
          </rPr>
          <t xml:space="preserve">70 - 71
</t>
        </r>
      </text>
    </comment>
    <comment ref="L33" authorId="1" shapeId="0">
      <text>
        <r>
          <rPr>
            <sz val="7"/>
            <color indexed="81"/>
            <rFont val="Geneva"/>
          </rPr>
          <t xml:space="preserve">Sume 42 a 44
</t>
        </r>
      </text>
    </comment>
    <comment ref="AC35" authorId="2" shapeId="0">
      <text>
        <r>
          <rPr>
            <sz val="7"/>
            <color indexed="81"/>
            <rFont val="Arial"/>
            <family val="2"/>
          </rPr>
          <t>Sume 72 + 73</t>
        </r>
        <r>
          <rPr>
            <b/>
            <sz val="9"/>
            <color indexed="81"/>
            <rFont val="Tahoma"/>
            <family val="2"/>
          </rPr>
          <t xml:space="preserve">
</t>
        </r>
      </text>
    </comment>
    <comment ref="L36" authorId="1" shapeId="0">
      <text>
        <r>
          <rPr>
            <sz val="7"/>
            <color indexed="81"/>
            <rFont val="Geneva"/>
          </rPr>
          <t>45 - 46 - 47</t>
        </r>
        <r>
          <rPr>
            <b/>
            <sz val="7"/>
            <color indexed="81"/>
            <rFont val="Geneva"/>
          </rPr>
          <t xml:space="preserve">
</t>
        </r>
      </text>
    </comment>
    <comment ref="L39" authorId="1" shapeId="0">
      <text>
        <r>
          <rPr>
            <sz val="7"/>
            <color indexed="81"/>
            <rFont val="Geneva"/>
          </rPr>
          <t xml:space="preserve">49 + 50
</t>
        </r>
      </text>
    </comment>
    <comment ref="AC40" authorId="2" shapeId="0">
      <text>
        <r>
          <rPr>
            <sz val="7"/>
            <color indexed="81"/>
            <rFont val="Tahoma"/>
            <family val="2"/>
          </rPr>
          <t>Sume 77 +78</t>
        </r>
      </text>
    </comment>
    <comment ref="AC42" authorId="0" shapeId="0">
      <text>
        <r>
          <rPr>
            <sz val="7"/>
            <color indexed="81"/>
            <rFont val="Geneva"/>
          </rPr>
          <t>74 + 80 - 75 - 76 -79, si el resultado es negativo escriba 0</t>
        </r>
      </text>
    </comment>
    <comment ref="L44" authorId="1" shapeId="0">
      <text>
        <r>
          <rPr>
            <sz val="7"/>
            <color indexed="81"/>
            <rFont val="Geneva"/>
          </rPr>
          <t>Sume 52 a 55</t>
        </r>
        <r>
          <rPr>
            <b/>
            <sz val="7"/>
            <color indexed="81"/>
            <rFont val="Geneva"/>
          </rPr>
          <t xml:space="preserve">
</t>
        </r>
      </text>
    </comment>
    <comment ref="AC44" authorId="0" shapeId="0">
      <text>
        <r>
          <rPr>
            <sz val="7"/>
            <color indexed="81"/>
            <rFont val="Geneva"/>
          </rPr>
          <t>74 + 80 + 82 - 75 - 76 - 79, si el resultado es negativo escriba 0</t>
        </r>
      </text>
    </comment>
    <comment ref="AC45" authorId="2" shapeId="0">
      <text>
        <r>
          <rPr>
            <b/>
            <sz val="9"/>
            <color indexed="81"/>
            <rFont val="Tahoma"/>
            <family val="2"/>
          </rPr>
          <t>75 + 76 + 79 - 74 - 80 - 82, si el resultado es negativo escriba 0</t>
        </r>
        <r>
          <rPr>
            <sz val="9"/>
            <color indexed="81"/>
            <rFont val="Tahoma"/>
            <family val="2"/>
          </rPr>
          <t xml:space="preserve">
</t>
        </r>
      </text>
    </comment>
    <comment ref="F51" authorId="0" shapeId="0">
      <text>
        <r>
          <rPr>
            <sz val="6"/>
            <color indexed="81"/>
            <rFont val="Geneva"/>
          </rPr>
          <t xml:space="preserve">01. Declarante                        05. Agente oficioso       09. Curador          13. Liquidador
02. Representante legal          06. Padres                    10. Donatario        14. Mandatario
03. Administrador privado      07. Tutor                     11. Heredero         15. Funcionario autorizado
04. Apoderado                        08. Albacea                   12. Asignatario </t>
        </r>
      </text>
    </comment>
  </commentList>
</comments>
</file>

<file path=xl/comments2.xml><?xml version="1.0" encoding="utf-8"?>
<comments xmlns="http://schemas.openxmlformats.org/spreadsheetml/2006/main">
  <authors>
    <author>familia</author>
  </authors>
  <commentList>
    <comment ref="C4" authorId="0" shapeId="0">
      <text>
        <r>
          <rPr>
            <b/>
            <sz val="8"/>
            <color indexed="81"/>
            <rFont val="Tahoma"/>
            <family val="2"/>
          </rPr>
          <t>El valor patrimonial de los siguientes conceptos:
Efectivo: La existencia en dinero efectivo o en cheques con que cuenta el contribuyente, tanto en moneda nacional como extranjera, disponible en forma inmediata.
Bancos: El valor de los depósitos poseídos por el contribuyente en moneda nacional y extranjera, en bancos tanto del país como del exterior. Para el caso de las cuentas corrientes bancarias poseídas en el exterior su monto en moneda nacional se obtendrá de la conversión a la tasa representativa del mercado a 31 de diciembre de 2013.
Cuentas de ahorro: La existencia de fondos a la vista o a término constituidos por el contribuyente en las diferentes entidades financieras, las cuales generalmente producen algún tipo de rendimiento
Remesas en tránsito: El valor de los cheques sobre otras plazas nacionales o del exterior que han sido negociados por el contribuyente, los cuales se encuentran pendientes de confirmación.</t>
        </r>
        <r>
          <rPr>
            <sz val="8"/>
            <color indexed="81"/>
            <rFont val="Tahoma"/>
            <family val="2"/>
          </rPr>
          <t xml:space="preserve">
</t>
        </r>
      </text>
    </comment>
    <comment ref="D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 authorId="0" shapeId="0">
      <text>
        <r>
          <rPr>
            <b/>
            <sz val="8"/>
            <color indexed="81"/>
            <rFont val="Tahoma"/>
            <family val="2"/>
          </rPr>
          <t>El valor patrimonial de los bienes entregados con el propósito de cumplir una finalidad específica, bien sea en beneficio del fideicomitente o de un tercero en calidad de fideicomiso de inversión.  Los derechos fiduciarios sobre el patrimonio deben ser declarados por el contribuyente que tenga la explotación económica de los respectivos bienes en armonía con lo dispuesto en el Artículo 263 del Estatuto Tributario, por el valor certificado por los fiduciarios.  El valor patrimonial de los derechos fiduciarios, para los respectivos beneficiarios, es el que les corresponda de acuerdo con su participación en el patrimonio líquido del fideicomiso al final del ejercicio. Los bienes conservarán para los beneficiarios la condición de movilizados o inmovilizados, que tengan en el patrimonio autónomo.</t>
        </r>
      </text>
    </comment>
    <comment ref="D5"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6" authorId="0" shapeId="0">
      <text>
        <r>
          <rPr>
            <b/>
            <sz val="8"/>
            <color indexed="81"/>
            <rFont val="Tahoma"/>
            <family val="2"/>
          </rPr>
          <t>El valor patrimonial de los títulos, bonos, certificados y otros documentos negociables que generan intereses y rendimientos financieros. El valor por el que se deben declarar algunos activos mobiliarios, es el siguiente:  Inversiones obligatorias: El monto de las inversiones de carácter forzoso realizadas por el contribuyente en cumplimiento de exigencias legales emanadas de las autoridades pertinentes.  Derechos de Recompra de inversiones negociadas (Repos): Las inversiones restringidas que resultan de la transferencia de las inversiones negociadas y representan la “garantía colateral” de la cuenta 2135 -compromisos de recompra de inversiones negociadas. Bonos: El valor de las inversiones hechas por el contribuyente en bonos, en el país o en el exterior. Cédulas de capitalización y pólizas de seguros de vida: El valor de rescisión.  Certificados: El monto de las inversiones realizadas por el contribuyente en certificados emitidos por entidades legalmente autorizadas.  Certificados de cambio: El valor equivalente en moneda nacional a la tasa representativa del mercado en el último día del año gravable vigente. (Art. 269 E.T.)  Depósitos a término: El monto del capital ahorrado más los intereses causados y no cobrados. (Art. 268 E.T.)  Papeles comerciales: El monto de la inversión realizada por el contribuyente en valores de contenido crediticio emitidos por entes comerciales, industriales y de servicios, sometidos a la inspección y vigilancia por parte de entidades del Estado, cuyo objetivo es la financiación del capital de trabajo. Títulos: El valor de la inversión realizada por el contribuyente en los denominados genéricamente “títulos”, emitidos por el Gobierno Nacional por intermedio del Banco de la República, otra entidad gubernamental o financiera, debidamente autorizada.  Cuentas en participación: El valor del aporte efectuado por el partícipe, en desarrollo de contratos de cuentas en participación suscritos y desarrollados conforme a lo previsto en la legislación comercial vigente.  Otras inversiones: El valor patrimonial de las inversiones que el contribuyente ha realizado en títulos diferentes a los descritos anteriormente dentro del grupo 12 inversiones del PUC.  Nota:  Si estos documentos se cotizan en bolsa, la base para determinar el valor patrimonial será el promedio de transacciones en bolsa del último mes del período gravable. (Art. 271 E.T.) Cuando se trata de títulos que se cotizan en bolsa pero que no se cotizaron en el último mes del período gravable (diciembre), las inversiones se deben valorar bajo los lineamientos generales del inciso primero del artículo 271 del Estatuto Tributario, por no existir otra norma que se ocupe específicamente del tema. Para los contribuyentes obligados a utilizar sistemas especiales de valoración de inversiones, de conformidad con las normas especiales que para el efecto señalen las entidades de control, el valor patrimonial de las inversiones será aquel que resulte de la aplicación de tales mecanismos de valoración y sus efectos deben registrarse en el estado de ganancias y pérdidas. Para efectos tributarios este resultado solo se realizará en cabeza de la sociedad de acuerdo con las reglas del artículo 27 y demás normas concordantes del Estatuto Tributario. (Artículo 1º del Decreto 2336 de 1995)  Las divisas, títulos, derechos, depósitos, inversiones y demás activos expresados en moneda extranjera o que se poseen en el exterior, el último día del período gravable, se deben reexpresar con base en la tasa representativa del mercado de la respectiva moneda a esa fecha. (Art. 269 E.T.)  Para los títulos, derechos e inversiones y demás activos que se encuentren expresados en UVR o que sobre los mismos que se haya pactado un reajuste de su valor, se deben reexpresar con base en la cotización de la UVR o en el pacto de reajuste, con cargo o abono a gasto o ingreso financiero según el caso, salvo cuando debe capitalizarse. (Inciso cuarto, Art. 51, Decreto R. 2649 de 1993, modificado por el Art. 1 del Decreto 1536 de 2007)  Los aportes voluntarios en los fondos de pensiones de cualquiera de los regímenes del Sistema General de Pensiones, así como sus rendimientos, son de libre disposición del afiliado, los puede utilizar en cualquier momento y, por consiguiente, hacen parte de su patrimonio. (Oficio 017628 de 28 de Febrero de 2006)</t>
        </r>
      </text>
    </comment>
    <comment ref="D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7" authorId="0" shapeId="0">
      <text>
        <r>
          <rPr>
            <b/>
            <sz val="8"/>
            <color indexed="81"/>
            <rFont val="Tahoma"/>
            <family val="2"/>
          </rPr>
          <t>Los valores provisionados sobre las inversiones realizadas, en aplicación de disposiciones legales que lo permitan, tales como en caso de ser entidad cooperativa o contribuyente obligado a utilizar sistemas especiales de valoración de inversiones.</t>
        </r>
      </text>
    </comment>
    <comment ref="D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8" authorId="0" shapeId="0">
      <text>
        <r>
          <rPr>
            <b/>
            <sz val="8"/>
            <color indexed="81"/>
            <rFont val="Tahoma"/>
            <family val="2"/>
          </rPr>
          <t>El valor del efectivo, depósitos en bancos y otras inversiones omitidos en períodos anteriores no revisables, conforme al artículo 163 de la Ley 1607 de 2012.</t>
        </r>
        <r>
          <rPr>
            <sz val="8"/>
            <color indexed="81"/>
            <rFont val="Tahoma"/>
            <family val="2"/>
          </rPr>
          <t xml:space="preserve">
</t>
        </r>
      </text>
    </comment>
    <comment ref="D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9" authorId="0" shapeId="0">
      <text>
        <r>
          <rPr>
            <b/>
            <sz val="8"/>
            <color indexed="81"/>
            <rFont val="Tahoma"/>
            <family val="2"/>
          </rPr>
          <t>Sumatoria de casillas 100 a 102, menos 103, más 104.</t>
        </r>
      </text>
    </comment>
    <comment ref="D9" authorId="0" shapeId="0">
      <text>
        <r>
          <rPr>
            <b/>
            <sz val="8"/>
            <color indexed="81"/>
            <rFont val="Tahoma"/>
            <family val="2"/>
          </rPr>
          <t>Sumatoria de Concepto 2 “Valor contable”, casillas 100 a 102, menos 103, más 104.</t>
        </r>
      </text>
    </comment>
    <comment ref="C10" authorId="0" shapeId="0">
      <text>
        <r>
          <rPr>
            <b/>
            <sz val="8"/>
            <color indexed="81"/>
            <rFont val="Tahoma"/>
            <family val="2"/>
          </rPr>
          <t>El valor patrimonial de las acciones, aportes y derechos sociales poseídos por el contribuyente en cualquier clase de sociedad o entidad nacional (Art. 272 E.T.). El sistema por el cual se deben declarar las acciones o aportes en sociedades no es opcional, sino que aplica de manera obligatoria según las circunstancias en que se encuentre el contribuyente; por regla general deben declararse por el costo fiscal de acuerdo con el artículo 69 del Estatuto Tributario. El costo de las acciones y aportes en sociedades, que tengan el carácter de activos fijos, está constituido por: El precio de adquisición; más: el valor de los reajustes fiscales originados en los ajustes permitidos por el artículo 70 del Estatuto Tributario y el valor de los ajustes por inflación efectuados de conformidad con el Título V del Estatuto Tributario desde el año gravable de 1992 y hasta el año gravable 2006.  Para los contribuyentes obligados a utilizar sistemas especiales de valoración de inversiones, de conformidad con las normas especiales que para el efecto señalen las entidades de control, el valor patrimonial de las inversiones será aquel que resulte de la aplicación de tales mecanismos de valoración y sus efectos deben registrarse en el estado de ganancias y pérdidas. Para efectos tributarios, este resultado solo se realizará en cabeza de la sociedad de acuerdo con las reglas del Artículo 27 y demás normas concordantes del Estatuto Tributario. (Art. 1º del Decreto 2336 de 1995, Oficio DIAN 095985 del 22 de noviembre de 2007)  En el evento en que el contribuyente haya optado por ajustar al valor comercial el costo de las acciones y aportes en sociedades poseídos a 31 de diciembre de 1986, según el artículo 65 de la Ley 75 de 1986, tomará dicho valor más los ajustes efectuados de conformidad con el artículo 70 del Estatuto Tributario y los ajustes por inflación realizados en aplicación del título V del mismo Estatuto desde el año gravable de 1992 y hasta el año gravable 2006. (Art. 2º Decreto R. 2591 de 1993)  Los contribuyentes podrán ajustar anualmente el costo de los bienes que tengan el carácter de activos fijos, en el mismo porcentaje en que se ajusta la Unidad de Valor Tributario, salvo para las personas naturales cuando hubieren optado por el ajuste previsto en el artículo 73 del Estatuto Tributario. (Art. 280 E.T.)</t>
        </r>
        <r>
          <rPr>
            <sz val="8"/>
            <color indexed="81"/>
            <rFont val="Tahoma"/>
            <family val="2"/>
          </rPr>
          <t xml:space="preserve">
</t>
        </r>
      </text>
    </comment>
    <comment ref="D1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1" authorId="0" shapeId="0">
      <text>
        <r>
          <rPr>
            <b/>
            <sz val="8"/>
            <color indexed="81"/>
            <rFont val="Tahoma"/>
            <family val="2"/>
          </rPr>
          <t>El valor de las acciones, aportes y derechos sociales poseídos por el contribuyente en cualquier clase de sociedad o entidad del exterior, el cual se deberá reexpresar a la tasa de cambio al 31 de diciembre de 2013. (Art. 272 E.T.)</t>
        </r>
        <r>
          <rPr>
            <sz val="8"/>
            <color indexed="81"/>
            <rFont val="Tahoma"/>
            <family val="2"/>
          </rPr>
          <t xml:space="preserve">
</t>
        </r>
      </text>
    </comment>
    <comment ref="D1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2" authorId="0" shapeId="0">
      <text>
        <r>
          <rPr>
            <sz val="8"/>
            <color indexed="81"/>
            <rFont val="Tahoma"/>
            <family val="2"/>
          </rPr>
          <t xml:space="preserve">El valor patrimonial de las acciones, aportes y derechos sociales poseídos por el contribuyente en cualquier clase de sociedad o entidad del exterior con los cuales Colombia haya suscrito convenio de doble tributación, el cual se deberá reexpresar a la tasa de cambio al 31 de diciembre de 2012.
</t>
        </r>
      </text>
    </comment>
    <comment ref="D1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3" authorId="0" shapeId="0">
      <text>
        <r>
          <rPr>
            <b/>
            <sz val="8"/>
            <color indexed="81"/>
            <rFont val="Tahoma"/>
            <family val="2"/>
          </rPr>
          <t>Los valores provisionados con el fin de cubrir la diferencia resultante entre el costo de las acciones y el valor de mercado o intrínseco, según sea el caso, solicitados en la declaración.</t>
        </r>
        <r>
          <rPr>
            <sz val="8"/>
            <color indexed="81"/>
            <rFont val="Tahoma"/>
            <family val="2"/>
          </rPr>
          <t xml:space="preserve">
</t>
        </r>
      </text>
    </comment>
    <comment ref="D1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4" authorId="0" shapeId="0">
      <text>
        <r>
          <rPr>
            <b/>
            <sz val="8"/>
            <color indexed="81"/>
            <rFont val="Tahoma"/>
            <family val="2"/>
          </rPr>
          <t xml:space="preserve">El valor de las acciones y aportes en sociedades o entidades del país o del exterior de naturaleza anónima, limitada y asimiladas, omitidas en períodos anteriores
</t>
        </r>
        <r>
          <rPr>
            <sz val="8"/>
            <color indexed="81"/>
            <rFont val="Tahoma"/>
            <family val="2"/>
          </rPr>
          <t xml:space="preserve">
</t>
        </r>
      </text>
    </comment>
    <comment ref="D1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5" authorId="0" shapeId="0">
      <text>
        <r>
          <rPr>
            <b/>
            <sz val="8"/>
            <color indexed="81"/>
            <rFont val="Tahoma"/>
            <family val="2"/>
          </rPr>
          <t>Sumatoria del Concepto 1 “Valor fiscal”, casillas 115 a 117, menos 118 (en caso de haberla podido solicitar), más 119.</t>
        </r>
        <r>
          <rPr>
            <sz val="8"/>
            <color indexed="81"/>
            <rFont val="Tahoma"/>
            <family val="2"/>
          </rPr>
          <t xml:space="preserve">
</t>
        </r>
      </text>
    </comment>
    <comment ref="D15" authorId="0" shapeId="0">
      <text>
        <r>
          <rPr>
            <b/>
            <sz val="8"/>
            <color indexed="81"/>
            <rFont val="Tahoma"/>
            <family val="2"/>
          </rPr>
          <t>Sumatoria casillas 115 a 117, menos 118 , más 119.</t>
        </r>
        <r>
          <rPr>
            <sz val="8"/>
            <color indexed="81"/>
            <rFont val="Tahoma"/>
            <family val="2"/>
          </rPr>
          <t xml:space="preserve">
</t>
        </r>
      </text>
    </comment>
    <comment ref="C16" authorId="0" shapeId="0">
      <text>
        <r>
          <rPr>
            <b/>
            <sz val="8"/>
            <color indexed="81"/>
            <rFont val="Tahoma"/>
            <family val="2"/>
          </rPr>
          <t>El valor patrimonial de las deudas comerciales a cargo de terceros y a favor del contribuyente. Las cuentas por cobrar clientes, están constituidas por el valor nominal de la totalidad de los créditos que posea el contribuyente el último día del año o período gravable y que estén relacionados con su actividad productora de renta. Sin embargo, pueden estimarse por un valor inferior cuando el contribuyente demuestre satisfactoriamente la insolvencia del deudor o que le ha sido imposible obtener el pago no obstante haber agotado los recursos usuales. (Art. 270 E.T.)  Los créditos manifiestamente perdidos o sin valor pueden descargarse del patrimonio si se ha hecho la cancelación en los libros del contribuyente. (Art. 270 E.T.)  Nota: Las cuentas por cobrar expresadas en moneda extranjera el último día del año o período gravable, se deben reexpresar con base en la tasa representativa del mercado de la respectiva moneda a tal fecha.  Cuando las cuentas por cobrar se encuentren expresadas en UVR o cuando sobre las mismas se haya pactado un reajuste de su valor, se deben ajustar con base en la UVR o en el respectivo pacto de ajuste, registrando un mayor valor del activo y como contrapartida un ingreso financiero. (Art. 1º del Decreto 1536 de 2007)</t>
        </r>
        <r>
          <rPr>
            <sz val="8"/>
            <color indexed="81"/>
            <rFont val="Tahoma"/>
            <family val="2"/>
          </rPr>
          <t xml:space="preserve">
</t>
        </r>
      </text>
    </comment>
    <comment ref="D1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7" authorId="0" shapeId="0">
      <text>
        <r>
          <rPr>
            <b/>
            <sz val="8"/>
            <color indexed="81"/>
            <rFont val="Tahoma"/>
            <family val="2"/>
          </rPr>
          <t>Los valores entregados en dinero o en especie a los socios, accionistas, comuneros o cooperados y/o los pagos efectuados por el contribuyente a terceros por cuenta de estos.</t>
        </r>
        <r>
          <rPr>
            <sz val="8"/>
            <color indexed="81"/>
            <rFont val="Tahoma"/>
            <family val="2"/>
          </rPr>
          <t xml:space="preserve">
</t>
        </r>
      </text>
    </comment>
    <comment ref="D1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8" authorId="0" shapeId="0">
      <text>
        <r>
          <rPr>
            <b/>
            <sz val="8"/>
            <color indexed="81"/>
            <rFont val="Tahoma"/>
            <family val="2"/>
          </rPr>
          <t>Los valores entregados en dinero o en especie a los vinculados del contribuyente y/o los pagos efectuados por él a terceros por cuenta de éstos.</t>
        </r>
        <r>
          <rPr>
            <sz val="8"/>
            <color indexed="81"/>
            <rFont val="Tahoma"/>
            <family val="2"/>
          </rPr>
          <t xml:space="preserve">
</t>
        </r>
      </text>
    </comment>
    <comment ref="D1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9" authorId="0" shapeId="0">
      <text>
        <r>
          <rPr>
            <b/>
            <sz val="8"/>
            <color indexed="81"/>
            <rFont val="Tahoma"/>
            <family val="2"/>
          </rPr>
          <t>Los valores a favor del contribuyente y a cargo de deudores diferentes a los enunciados anteriormente.</t>
        </r>
        <r>
          <rPr>
            <sz val="8"/>
            <color indexed="81"/>
            <rFont val="Tahoma"/>
            <family val="2"/>
          </rPr>
          <t xml:space="preserve">
</t>
        </r>
      </text>
    </comment>
    <comment ref="D1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0" authorId="0" shapeId="0">
      <text>
        <r>
          <rPr>
            <b/>
            <sz val="8"/>
            <color indexed="81"/>
            <rFont val="Tahoma"/>
            <family val="2"/>
          </rPr>
          <t>Los montos provisionados por el contribuyente para cubrir eventuales pérdidas de créditos, originados en operaciones propias de la actividad productora de renta, como resultado del análisis efectuado a cada uno de los rubros que conforman el grupo deudores comerciales. El cálculo de la provisión puede ser individual o general, previo cumplimiento de los requisitos establecidos.  Como deducción por concepto de provisión individual para deudas de dudoso o difícil cobro, se acepta como cuota razonable hasta un treinta y tres por ciento (33%) anual del valor nominal de cada deuda con más de un año de vencida. (Art. 74 Decreto 187 de 1975)  Como deducción por concepto de provisión general de cartera para deudas de dudoso o difícil cobro, se puede solicitar;: el cinco por ciento (5%) para las deudas que en el último día del ejercicio gravable lleven más de tres meses de vencidas sin exceder de seis (6) meses, el diez por ciento (10%) para las deudas que en el último día del ejercicio gravable lleven más de seis (6) meses de vencidas sin exceder de un (1) año, el quince por ciento (15%) para las deudas que en el último día del ejercicio gravable lleven más de un (1) año de vencidas.  Los intereses que genera la cartera vencida no se pueden incluir en las provisiones individual y general de cartera, porque estas provisiones solamente se pueden realizar sobre las deudas principales. (Concepto DIAN 014251 del 10 de marzo de 2005)</t>
        </r>
        <r>
          <rPr>
            <sz val="8"/>
            <color indexed="81"/>
            <rFont val="Tahoma"/>
            <family val="2"/>
          </rPr>
          <t xml:space="preserve">
</t>
        </r>
      </text>
    </comment>
    <comment ref="D2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1" authorId="0" shapeId="0">
      <text>
        <r>
          <rPr>
            <b/>
            <sz val="8"/>
            <color indexed="81"/>
            <rFont val="Tahoma"/>
            <family val="2"/>
          </rPr>
          <t>Los montos provisionados por las entidades del sector financiero para cubrir eventuales pérdidas de créditos, como resultado del análisis efectuado a cada uno de los rubros de deudores, tales como: el valor de la provisión individual de cartera de créditos y la provisión de coeficiente de riesgo, realizadas durante el respectivo año gravable, solicitados en la declaración.  Si las entidades sujetas a la inspección y vigilancia de la Superintendencia Financiera, realizan provisión individual de cartera de créditos, provisión de coeficiente de riesgo, provisión sobre bienes recibidos en dación en pago y/o provisión sobre contratos de leasing, deben afectar el valor de la cuenta por cobrar con estas provisiones, teniendo en cuenta las normas que las regulan para efectos fiscales. (Art. 145 E.T.)</t>
        </r>
        <r>
          <rPr>
            <sz val="8"/>
            <color indexed="81"/>
            <rFont val="Tahoma"/>
            <family val="2"/>
          </rPr>
          <t xml:space="preserve">
</t>
        </r>
      </text>
    </comment>
    <comment ref="D2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2" authorId="0" shapeId="0">
      <text>
        <r>
          <rPr>
            <b/>
            <sz val="8"/>
            <color indexed="81"/>
            <rFont val="Tahoma"/>
            <family val="2"/>
          </rPr>
          <t>Los montos provisionados por el contribuyente para cubrir eventuales pérdidas de créditos, como resultado del análisis efectuado a cada uno de los rubros que conforman el grupo de otros deudores, siempre y cuando procedan legalmente.</t>
        </r>
        <r>
          <rPr>
            <sz val="8"/>
            <color indexed="81"/>
            <rFont val="Tahoma"/>
            <family val="2"/>
          </rPr>
          <t xml:space="preserve">
</t>
        </r>
      </text>
    </comment>
    <comment ref="D2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3" authorId="0" shapeId="0">
      <text>
        <r>
          <rPr>
            <b/>
            <sz val="8"/>
            <color indexed="81"/>
            <rFont val="Tahoma"/>
            <family val="2"/>
          </rPr>
          <t>El valor de las cuentas por cobrar omitidas en períodos anteriores</t>
        </r>
        <r>
          <rPr>
            <sz val="8"/>
            <color indexed="81"/>
            <rFont val="Tahoma"/>
            <family val="2"/>
          </rPr>
          <t xml:space="preserve">
</t>
        </r>
      </text>
    </comment>
    <comment ref="D2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4" authorId="0" shapeId="0">
      <text>
        <r>
          <rPr>
            <b/>
            <sz val="8"/>
            <color indexed="81"/>
            <rFont val="Tahoma"/>
            <family val="2"/>
          </rPr>
          <t>Sumatoria del Concepto 1 “Valor fiscal”, casillas 106 a 109, menos 110, 111 (en caso de ser entidad sometida a inspección y vigilancia de la Superintendencia Financiera de Colombia), 112 (en caso de ser entidad cooperativa), más 113</t>
        </r>
        <r>
          <rPr>
            <sz val="8"/>
            <color indexed="81"/>
            <rFont val="Tahoma"/>
            <family val="2"/>
          </rPr>
          <t xml:space="preserve">
</t>
        </r>
      </text>
    </comment>
    <comment ref="D24" authorId="0" shapeId="0">
      <text>
        <r>
          <rPr>
            <b/>
            <sz val="8"/>
            <color indexed="81"/>
            <rFont val="Tahoma"/>
            <family val="2"/>
          </rPr>
          <t>Sumatoria de Concepto 2 “Valor contable”, casillas 106 a 109, menos 110, 111, 112, más 113.</t>
        </r>
      </text>
    </comment>
    <comment ref="C25" authorId="0" shapeId="0">
      <text>
        <r>
          <rPr>
            <b/>
            <sz val="8"/>
            <color indexed="81"/>
            <rFont val="Tahoma"/>
            <family val="2"/>
          </rPr>
          <t>El valor del inventario final a 31 de diciembre de 2012 de los elementos básicos adquiridos para uso en el proceso de fabricación o producción y que requieren procesamiento adicional.  Cuando se trate de materias primas importadas, el costo está constituido por el precio de adquisición y los demás gastos necesarios para colocar el activo en condiciones de ser utilizado, incluida la diferencia en cambio. (Inciso 2, Art. 41 y Art. 66, E.T.; Art. 26 Decreto R. 187/75)</t>
        </r>
        <r>
          <rPr>
            <sz val="8"/>
            <color indexed="81"/>
            <rFont val="Tahoma"/>
            <family val="2"/>
          </rPr>
          <t xml:space="preserve">
</t>
        </r>
      </text>
    </comment>
    <comment ref="D25"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6" authorId="0" shapeId="0">
      <text>
        <r>
          <rPr>
            <b/>
            <sz val="8"/>
            <color indexed="81"/>
            <rFont val="Tahoma"/>
            <family val="2"/>
          </rPr>
          <t>El valor del inventario final a 31 de diciembre de 2012 de los artículos semielaborados, en los que se ha incurrido en costos de materiales, mano de obra y costos indirectos de fabricación, los cuales requieren procesos adicionales para ser convertidos en productos terminados, este costo se determina según el método de valuación de inventarios aplicado.</t>
        </r>
        <r>
          <rPr>
            <sz val="8"/>
            <color indexed="81"/>
            <rFont val="Tahoma"/>
            <family val="2"/>
          </rPr>
          <t xml:space="preserve">
</t>
        </r>
      </text>
    </comment>
    <comment ref="D2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7" authorId="0" shapeId="0">
      <text>
        <r>
          <rPr>
            <b/>
            <sz val="8"/>
            <color indexed="81"/>
            <rFont val="Tahoma"/>
            <family val="2"/>
          </rPr>
          <t>Para los contribuyentes dedicados a la actividad de la construcción, el valor de las obras de construcción en curso, corresponde a los diferentes componentes del costo (materiales, mano de obra y demás costos de construcción) en que se incurrió para el desarrollo de la obra.  En los contratos que se encuentran en ejecución y en el caso de construcciones diferentes a bienes raíces para la venta, el valor corresponde a la sumatoria de los materiales, mano de obra y demás costos de producción incurridos en el trabajo que se está ejecutando.</t>
        </r>
        <r>
          <rPr>
            <sz val="8"/>
            <color indexed="81"/>
            <rFont val="Tahoma"/>
            <family val="2"/>
          </rPr>
          <t xml:space="preserve">
</t>
        </r>
      </text>
    </comment>
    <comment ref="D2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8" authorId="0" shapeId="0">
      <text>
        <r>
          <rPr>
            <b/>
            <sz val="8"/>
            <color indexed="81"/>
            <rFont val="Tahoma"/>
            <family val="2"/>
          </rPr>
          <t>El valor total de los costos en que incurrió el contribuyente en los procesos de siembra, desarrollo y recolección de productos agropecuarios, toda vez que su período productivo termina con la primera cosecha.  Los cultivos de mediano y tardío rendimiento se declaran por el monto total de las inversiones acumuladas a 31 de diciembre de 2011, más las inversiones del ejercicio 2012, menos la sumatoria de las amortizaciones acumuladas hasta el 2011 y las causadas en el período gravable 2012.</t>
        </r>
        <r>
          <rPr>
            <sz val="8"/>
            <color indexed="81"/>
            <rFont val="Tahoma"/>
            <family val="2"/>
          </rPr>
          <t xml:space="preserve">
</t>
        </r>
      </text>
    </comment>
    <comment ref="D2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9" authorId="0" shapeId="0">
      <text>
        <r>
          <rPr>
            <b/>
            <sz val="8"/>
            <color indexed="81"/>
            <rFont val="Tahoma"/>
            <family val="2"/>
          </rPr>
          <t>El valor en que incurre el contribuyente en los procesos de adecuación, preparación, siembra y cultivo cuando su producción se efectúa en varias cosechas y el período productivo tiene una duración mayor a 1 año.  Para las plantaciones agrícolas, el inventario permanente es el que controla sus existencias y costos, bajo un sistema de amortización dependiente de su ciclo agronómico, sin necesidad de que dicho inventario exija un control por unidades. (Inciso 4 del parágrafo del art. 65 E.T.). Además se debe incluir el valor invertido en nuevos cultivos y árboles de las especies y en las áreas de reforestación que certifiquen las Corporaciones Autónomas Regionales o la autoridad ambiental competente, disminuido en el valor llevado como descontable de conformidad con lo previsto en el art. 253 E.T.</t>
        </r>
        <r>
          <rPr>
            <sz val="8"/>
            <color indexed="81"/>
            <rFont val="Tahoma"/>
            <family val="2"/>
          </rPr>
          <t xml:space="preserve">
</t>
        </r>
      </text>
    </comment>
    <comment ref="D2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0" authorId="0" shapeId="0">
      <text>
        <r>
          <rPr>
            <b/>
            <sz val="8"/>
            <color indexed="81"/>
            <rFont val="Tahoma"/>
            <family val="2"/>
          </rPr>
          <t>El valor del inventario final a 31 de diciembre de 2012 de las existencias de los diferentes bienes adquiridos, cosechados, extraídos o fabricados, parcial o totalmente, por el contribuyente y que se encuentran disponibles para la comercialización.  Cuando se trate de artículos producidos o manufacturados, el costo es la sumatoria de la materia prima utilizada, la mano de obra directa y los costos indirectos de fabricación. (Art. 66 E.T.)  Cuando se trate de productos o mercancías importadas, el costo está constituido por el precio de adquisición y los demás gastos necesarios para colocar el activo en condiciones de ser enajenado, incluida la diferencia en cambio. (Inciso 2, Art. 41 y Art. 66, E.T.; Art. 26 Decreto R. 187/75)  Para los contribuyentes dedicados a las actividades de construcción y/o venta de bienes raíces, corresponde a la sumatoria del valor de los terrenos y las construcciones totalmente adecuadas y terminadas.</t>
        </r>
        <r>
          <rPr>
            <sz val="8"/>
            <color indexed="81"/>
            <rFont val="Tahoma"/>
            <family val="2"/>
          </rPr>
          <t xml:space="preserve">
</t>
        </r>
      </text>
    </comment>
    <comment ref="D3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1" authorId="0" shapeId="0">
      <text>
        <r>
          <rPr>
            <b/>
            <sz val="8"/>
            <color indexed="81"/>
            <rFont val="Tahoma"/>
            <family val="2"/>
          </rPr>
          <t>En este caso es necesario diferenciar el negocio de ganadería, del simple comercio de ganado;  para efectos fiscales, se entiende por negocio de ganadería, la actividad económica que tiene por objeto la cría, el levante o desarrollo, la ceba de ganado bovino, caprino, ovino, porcino y de las especies menores; también lo es la explotación de ganado para la leche y lana y la explotación de ganado en compañía o en participación, tanto para quien entrega el ganado como para quien lo recibe. (Art. 92 E.T.).  El comercio de ganado es el que tiene por objeto la simple compra y venta de semovientes. (Art. 93 y 94 E.T.)  El valor de los semovientes en el negocio de ganadería es el del costo, el cual no podrá ser inferior al precio comercial a 31 de diciembre de 2012. En el caso del ganado bovino, este último valor será determinado anualmente por el Ministerio de Agricultura y Desarrollo Rural, teniendo en cuenta los precios de los mercados regionales. (Art. 276 E.T.)  Para determinar el valor a 31 de diciembre de 2012, tome como valor base el del inventario final de 2011 y agregue el mayor valor de los siguientes conceptos en la parte correspondiente que haya capitalizado: a) El valor de la capitalización de costos y gastos reales. (Art. 14 Decreto R. 2595 de 1979 modificado por el Art. 3º Decreto R. 727 de 1980); o, b) El valor de la diferencia entre el costo y el valor por el cual deben declararse las especies bovinas según los precios que fija el Ministerio de Agricultura y Desarrollo Rural o el valor comercial si es superior. (Art. 276 E.T.).  El valor de los semovientes en la simple comercialización o venta será el costo de adquisición.  El saldo contable a 31 de diciembre de 2012 de la cuenta del P.U.C. respectivo.</t>
        </r>
        <r>
          <rPr>
            <sz val="8"/>
            <color indexed="81"/>
            <rFont val="Tahoma"/>
            <family val="2"/>
          </rPr>
          <t xml:space="preserve">
</t>
        </r>
      </text>
    </comment>
    <comment ref="D3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2" authorId="0" shapeId="0">
      <text>
        <r>
          <rPr>
            <b/>
            <sz val="8"/>
            <color indexed="81"/>
            <rFont val="Tahoma"/>
            <family val="2"/>
          </rPr>
          <t>El valor de las especies es el del costo y demás cargos capitalizables en que se incurrió para la adquisición de animales, de especies mayores y menores, destinados a la venta, cría, levante o ceba.</t>
        </r>
        <r>
          <rPr>
            <sz val="8"/>
            <color indexed="81"/>
            <rFont val="Tahoma"/>
            <family val="2"/>
          </rPr>
          <t xml:space="preserve">
</t>
        </r>
      </text>
    </comment>
    <comment ref="D3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3" authorId="0" shapeId="0">
      <text>
        <r>
          <rPr>
            <b/>
            <sz val="8"/>
            <color indexed="81"/>
            <rFont val="Tahoma"/>
            <family val="2"/>
          </rPr>
          <t>El valor del inventario final a 31 de diciembre de 2012 de todos aquellos artículos, materiales, suministros, productos y recursos renovables y no renovables, diferentes a los anteriores para ser utilizados en procesos de transformación, consumo, alquiler o venta dentro de las actividades propias del giro ordinario de los negocios del contribuyente.  Para los contribuyentes dedicados a las actividades de construcción y/o venta de bienes raíces registre la sumatoria de los costos y demás cargos capitalizables en que se incurrió para la adquisición de terrenos que están destinados para la venta, o construcciones para la venta.</t>
        </r>
        <r>
          <rPr>
            <sz val="8"/>
            <color indexed="81"/>
            <rFont val="Tahoma"/>
            <family val="2"/>
          </rPr>
          <t xml:space="preserve">
</t>
        </r>
      </text>
    </comment>
    <comment ref="D3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4" authorId="0" shapeId="0">
      <text>
        <r>
          <rPr>
            <b/>
            <sz val="8"/>
            <color indexed="81"/>
            <rFont val="Tahoma"/>
            <family val="2"/>
          </rPr>
          <t>El valor del inventario final a 31 de diciembre de 2012 de los elementos y materiales adquiridos para consumir en la producción de los bienes fabricados para la venta, tales como: elementos necesarios para el mantenimiento y reparación, herramientas, y repuestos, así como los adquiridos para ser usados en el empaque o envase de productos destinados para la venta.</t>
        </r>
        <r>
          <rPr>
            <sz val="8"/>
            <color indexed="81"/>
            <rFont val="Tahoma"/>
            <family val="2"/>
          </rPr>
          <t xml:space="preserve">
</t>
        </r>
      </text>
    </comment>
    <comment ref="D3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5" authorId="0" shapeId="0">
      <text>
        <r>
          <rPr>
            <b/>
            <sz val="8"/>
            <color indexed="81"/>
            <rFont val="Tahoma"/>
            <family val="2"/>
          </rPr>
          <t>El valor de los bienes y las erogaciones efectuadas tanto para las importaciones, como para las compras realizadas en el país, desde el momento en que se inicia el trámite de compra hasta cuando ingresan los bienes a la bodega como adquisiciones del período.</t>
        </r>
        <r>
          <rPr>
            <sz val="8"/>
            <color indexed="81"/>
            <rFont val="Tahoma"/>
            <family val="2"/>
          </rPr>
          <t xml:space="preserve">
</t>
        </r>
      </text>
    </comment>
    <comment ref="D35"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6" authorId="0" shapeId="0">
      <text>
        <r>
          <rPr>
            <b/>
            <sz val="8"/>
            <color indexed="81"/>
            <rFont val="Tahoma"/>
            <family val="2"/>
          </rPr>
          <t>Los valores provisionados para cubrir eventuales pérdidas de inventarios solicitados en la declaración, conforme a lo siguiente:  Cuando se trate de mercancías de fácil destrucción o pérdida, las unidades del inventario final pueden disminuirse hasta en un tres por ciento (3%) de la suma del inventario inicial más las compras, por lo tanto incluya este valor. Si se demostrare la ocurrencia de hechos constitutivos de fuerza mayor o caso fortuito, pueden aceptarse disminuciones mayores (Art. 64 E.T.); esta disminución sólo opera en actividades de compraventa respecto de las mercancías que se adquieran para venderlas sin transformarlas. (Art. 25 Decreto 187 de 1975)  Cuando el costo de las mercancías vendidas se determine por el sistema de inventario permanente, pueden deducirse por concepto de disminuciones ocurridas en mercancías de fácil destrucción o pérdida, que se adquieren para venderlas sin transformarlas, hasta un valor que represente el tres por ciento (3%) de la suma del inventario inicial más las compras, siempre y cuando la destrucción o pérdida se encuentre debidamente soportada y corresponda a la realidad económica del contribuyente. (Concepto 010143 de 30 de enero de 2008).  La disminución que afecta el costo excluye la posibilidad de solicitar dicho valor como deducción.</t>
        </r>
      </text>
    </comment>
    <comment ref="D3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7" authorId="0" shapeId="0">
      <text>
        <r>
          <rPr>
            <b/>
            <sz val="8"/>
            <color indexed="81"/>
            <rFont val="Tahoma"/>
            <family val="2"/>
          </rPr>
          <t>El valor de los inventarios omitidos en períodos anteriores no revisables, conforme al artículo 163 de la Ley 1607 de 2012.</t>
        </r>
        <r>
          <rPr>
            <sz val="8"/>
            <color indexed="81"/>
            <rFont val="Tahoma"/>
            <family val="2"/>
          </rPr>
          <t xml:space="preserve">
</t>
        </r>
      </text>
    </comment>
    <comment ref="D3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8" authorId="0" shapeId="0">
      <text>
        <r>
          <rPr>
            <b/>
            <sz val="8"/>
            <color indexed="81"/>
            <rFont val="Tahoma"/>
            <family val="2"/>
          </rPr>
          <t>Sumatoria del Concepto 1 “Valor fiscal”, casillas 121 a 131, menos, 132, más, 133.</t>
        </r>
        <r>
          <rPr>
            <sz val="8"/>
            <color indexed="81"/>
            <rFont val="Tahoma"/>
            <family val="2"/>
          </rPr>
          <t xml:space="preserve">
</t>
        </r>
      </text>
    </comment>
    <comment ref="D38" authorId="0" shapeId="0">
      <text>
        <r>
          <rPr>
            <b/>
            <sz val="8"/>
            <color indexed="81"/>
            <rFont val="Tahoma"/>
            <family val="2"/>
          </rPr>
          <t>Sumatoria, casillas 121 a 131, menos, 132, más, 133.</t>
        </r>
        <r>
          <rPr>
            <sz val="8"/>
            <color indexed="81"/>
            <rFont val="Tahoma"/>
            <family val="2"/>
          </rPr>
          <t xml:space="preserve">
</t>
        </r>
      </text>
    </comment>
    <comment ref="C39" authorId="0" shapeId="0">
      <text>
        <r>
          <rPr>
            <b/>
            <sz val="8"/>
            <color indexed="81"/>
            <rFont val="Tahoma"/>
            <family val="2"/>
          </rPr>
          <t>El valor patrimonial de los predios donde están construidas las edificaciones de propiedad del contribuyente, así como los destinados a futuras ampliaciones o construcciones para el uso o servicio del mismo.  El valor patrimonial de los terrenos se puede determinar con base en el costo de adquisición, el costo de adquisición ajustado, el avalúo catastral formado o por el autoavalúo.</t>
        </r>
        <r>
          <rPr>
            <sz val="8"/>
            <color indexed="81"/>
            <rFont val="Tahoma"/>
            <family val="2"/>
          </rPr>
          <t xml:space="preserve">
</t>
        </r>
      </text>
    </comment>
    <comment ref="D3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0" authorId="0" shapeId="0">
      <text>
        <r>
          <rPr>
            <b/>
            <sz val="8"/>
            <color indexed="81"/>
            <rFont val="Tahoma"/>
            <family val="2"/>
          </rPr>
          <t>El valor de los materiales adquiridos para desarrollar actividades de exploración y explotación y que harán parte de proyectos susceptibles de capitalización; tales como tuberías, cabezales de pozos, bombas y otras facilidades para adecuación del campo petrolero.</t>
        </r>
        <r>
          <rPr>
            <sz val="8"/>
            <color indexed="81"/>
            <rFont val="Tahoma"/>
            <family val="2"/>
          </rPr>
          <t xml:space="preserve">
</t>
        </r>
      </text>
    </comment>
    <comment ref="D4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1" authorId="0" shapeId="0">
      <text>
        <r>
          <rPr>
            <b/>
            <sz val="8"/>
            <color indexed="81"/>
            <rFont val="Tahoma"/>
            <family val="2"/>
          </rPr>
          <t>El valor de los costos incurridos por el contribuyente en la construcción o ampliación de edificaciones destinadas a oficinas, locales, bodegas, plantas de operación; así como de otras obras en proceso, que serán utilizadas en las labores operativas o administrativas.</t>
        </r>
        <r>
          <rPr>
            <sz val="8"/>
            <color indexed="81"/>
            <rFont val="Tahoma"/>
            <family val="2"/>
          </rPr>
          <t xml:space="preserve">
</t>
        </r>
      </text>
    </comment>
    <comment ref="D4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2" authorId="0" shapeId="0">
      <text>
        <r>
          <rPr>
            <b/>
            <sz val="8"/>
            <color indexed="81"/>
            <rFont val="Tahoma"/>
            <family val="2"/>
          </rPr>
          <t>El valor de los costos incurridos por el contribuyente en la adquisición y montaje de maquinaria, hasta el momento en que el activo queda listo para su utilización o explotación, en el sitio y condiciones requeridas.  La propiedad planta y equipo en tránsito, se registra por el costo de adquisición y demás erogaciones capitalizables incurridas en el proceso de importación de estos bienes y/o por el valor de la compra en el país, desde el momento en que se inicia el trámite de adquisición hasta cuando se encuentren disponibles para su utilización.</t>
        </r>
        <r>
          <rPr>
            <sz val="8"/>
            <color indexed="81"/>
            <rFont val="Tahoma"/>
            <family val="2"/>
          </rPr>
          <t xml:space="preserve">
</t>
        </r>
      </text>
    </comment>
    <comment ref="D4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3" authorId="0" shapeId="0">
      <text>
        <r>
          <rPr>
            <b/>
            <sz val="8"/>
            <color indexed="81"/>
            <rFont val="Tahoma"/>
            <family val="2"/>
          </rPr>
          <t>El valor patrimonial de inmuebles de propiedad del contribuyente destinados para el desarrollo del objeto social, de acuerdo a las normas legales. El valor patrimonial de las construcciones y edificaciones se puede determinar con base en el costo de adquisición, el costo de adquisición ajustado, o el avalúo catastral formado o por el autoavalúo.</t>
        </r>
        <r>
          <rPr>
            <sz val="8"/>
            <color indexed="81"/>
            <rFont val="Tahoma"/>
            <family val="2"/>
          </rPr>
          <t xml:space="preserve">
</t>
        </r>
      </text>
    </comment>
    <comment ref="D4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4"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4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5" authorId="0" shapeId="0">
      <text>
        <r>
          <rPr>
            <b/>
            <sz val="8"/>
            <color indexed="81"/>
            <rFont val="Tahoma"/>
            <family val="2"/>
          </rPr>
          <t>El valor patrimonial de la maquinaria y equipo adquirida por el contribuyente.</t>
        </r>
        <r>
          <rPr>
            <sz val="8"/>
            <color indexed="81"/>
            <rFont val="Tahoma"/>
            <family val="2"/>
          </rPr>
          <t xml:space="preserve">
</t>
        </r>
      </text>
    </comment>
    <comment ref="D45"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6"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4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7" authorId="0" shapeId="0">
      <text>
        <r>
          <rPr>
            <b/>
            <sz val="8"/>
            <color indexed="81"/>
            <rFont val="Tahoma"/>
            <family val="2"/>
          </rPr>
          <t>El valor patrimonial del equipo mobiliario, mecánico y electrónico de propiedad del contribuyente, utilizado para el desarrollo de sus operaciones.</t>
        </r>
        <r>
          <rPr>
            <sz val="8"/>
            <color indexed="81"/>
            <rFont val="Tahoma"/>
            <family val="2"/>
          </rPr>
          <t xml:space="preserve">
</t>
        </r>
      </text>
    </comment>
    <comment ref="D4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8"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4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9" authorId="0" shapeId="0">
      <text>
        <r>
          <rPr>
            <b/>
            <sz val="8"/>
            <color indexed="81"/>
            <rFont val="Tahoma"/>
            <family val="2"/>
          </rPr>
          <t>El valor patrimonial del equipo de cómputo y comunicación adquirido por el contribuyente para el desarrollo de sus operaciones.</t>
        </r>
        <r>
          <rPr>
            <sz val="8"/>
            <color indexed="81"/>
            <rFont val="Tahoma"/>
            <family val="2"/>
          </rPr>
          <t xml:space="preserve">
</t>
        </r>
      </text>
    </comment>
    <comment ref="D4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0"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5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1" authorId="0" shapeId="0">
      <text>
        <r>
          <rPr>
            <b/>
            <sz val="8"/>
            <color indexed="81"/>
            <rFont val="Tahoma"/>
            <family val="2"/>
          </rPr>
          <t>El valor patrimonial de los equipos y elementos médico-científicos adquiridos por el contribuyente para el desarrollo de sus operaciones.</t>
        </r>
        <r>
          <rPr>
            <sz val="8"/>
            <color indexed="81"/>
            <rFont val="Tahoma"/>
            <family val="2"/>
          </rPr>
          <t xml:space="preserve">
</t>
        </r>
      </text>
    </comment>
    <comment ref="D5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2"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5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List>
</comments>
</file>

<file path=xl/comments3.xml><?xml version="1.0" encoding="utf-8"?>
<comments xmlns="http://schemas.openxmlformats.org/spreadsheetml/2006/main">
  <authors>
    <author>familia</author>
  </authors>
  <commentList>
    <comment ref="C7" authorId="0" shapeId="0">
      <text>
        <r>
          <rPr>
            <sz val="8"/>
            <color indexed="81"/>
            <rFont val="Tahoma"/>
            <family val="2"/>
          </rPr>
          <t xml:space="preserve">El valor patrimonial del equipo para hoteles y restaurantes utilizado en el desarrollo de sus operaciones.
</t>
        </r>
      </text>
    </comment>
    <comment ref="D7" authorId="0" shapeId="0">
      <text>
        <r>
          <rPr>
            <b/>
            <sz val="8"/>
            <color indexed="81"/>
            <rFont val="Tahoma"/>
            <family val="2"/>
          </rPr>
          <t>El saldo contable a 31 de diciembre de la cuenta del Plan Único de Cuentas (P.U.C.) respectivo.</t>
        </r>
        <r>
          <rPr>
            <sz val="8"/>
            <color indexed="81"/>
            <rFont val="Tahoma"/>
            <family val="2"/>
          </rPr>
          <t xml:space="preserve">
</t>
        </r>
      </text>
    </comment>
    <comment ref="C8"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9" authorId="0" shapeId="0">
      <text>
        <r>
          <rPr>
            <b/>
            <sz val="8"/>
            <color indexed="81"/>
            <rFont val="Tahoma"/>
            <family val="2"/>
          </rPr>
          <t>El valor patrimonial de las unidades de transporte, equipos de movilización y maquinaria destinados al transporte de pasajeros y de carga; los equipos flotantes; los aviones, helicópteros y otros equipos similares y férreos, adquiridos por el contribuyente para ser utilizados en el desarrollo de sus actividades.</t>
        </r>
        <r>
          <rPr>
            <sz val="8"/>
            <color indexed="81"/>
            <rFont val="Tahoma"/>
            <family val="2"/>
          </rPr>
          <t xml:space="preserve">
</t>
        </r>
      </text>
    </comment>
    <comment ref="D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0"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1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1" authorId="0" shapeId="0">
      <text>
        <r>
          <rPr>
            <b/>
            <sz val="8"/>
            <color indexed="81"/>
            <rFont val="Tahoma"/>
            <family val="2"/>
          </rPr>
          <t>El valor de los acueductos, plantas y redes necesarios para el desarrollo de la actividad del objeto social.</t>
        </r>
        <r>
          <rPr>
            <sz val="8"/>
            <color indexed="81"/>
            <rFont val="Tahoma"/>
            <family val="2"/>
          </rPr>
          <t xml:space="preserve">
</t>
        </r>
      </text>
    </comment>
    <comment ref="D1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2"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1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3" authorId="0" shapeId="0">
      <text>
        <r>
          <rPr>
            <b/>
            <sz val="8"/>
            <color indexed="81"/>
            <rFont val="Tahoma"/>
            <family val="2"/>
          </rPr>
          <t>El valor de los costos en que incurre el contribuyente en los procesos de preparación de terrenos, siembra y desarrollo que corresponden a los períodos preproductivo y productivo de las plantaciones agrícolas y forestales cuya vida útil es superior a dos años, en el cual se generan varias cosechas.</t>
        </r>
        <r>
          <rPr>
            <sz val="8"/>
            <color indexed="81"/>
            <rFont val="Tahoma"/>
            <family val="2"/>
          </rPr>
          <t xml:space="preserve">
</t>
        </r>
      </text>
    </comment>
    <comment ref="D1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4"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1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5" authorId="0" shapeId="0">
      <text>
        <r>
          <rPr>
            <b/>
            <sz val="8"/>
            <color indexed="81"/>
            <rFont val="Tahoma"/>
            <family val="2"/>
          </rPr>
          <t>El valor de las vías, caminos, carreteras, puentes, aeródromos, construidos en sus propios predios directamente o por intermedio de terceros.</t>
        </r>
        <r>
          <rPr>
            <sz val="8"/>
            <color indexed="81"/>
            <rFont val="Tahoma"/>
            <family val="2"/>
          </rPr>
          <t xml:space="preserve">
</t>
        </r>
      </text>
    </comment>
    <comment ref="D15"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6"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1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7" authorId="0" shapeId="0">
      <text>
        <r>
          <rPr>
            <b/>
            <sz val="8"/>
            <color indexed="81"/>
            <rFont val="Tahoma"/>
            <family val="2"/>
          </rPr>
          <t>El valor de los terrenos, construcciones, instalaciones y montaje necesarios para la explotación de minas, canteras, minerales e hidrocarburos; así como el valor incurrido en la adquisición de los terrenos y en la construcción de las perforaciones de pozos artesianos.</t>
        </r>
        <r>
          <rPr>
            <sz val="8"/>
            <color indexed="81"/>
            <rFont val="Tahoma"/>
            <family val="2"/>
          </rPr>
          <t xml:space="preserve">
</t>
        </r>
      </text>
    </comment>
    <comment ref="D1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8" authorId="0" shapeId="0">
      <text>
        <r>
          <rPr>
            <b/>
            <sz val="8"/>
            <color indexed="81"/>
            <rFont val="Tahoma"/>
            <family val="2"/>
          </rPr>
          <t>El monto del agotamiento fiscal acumulada solicitada por el contribuyente.</t>
        </r>
        <r>
          <rPr>
            <sz val="8"/>
            <color indexed="81"/>
            <rFont val="Tahoma"/>
            <family val="2"/>
          </rPr>
          <t xml:space="preserve">
</t>
        </r>
      </text>
    </comment>
    <comment ref="D1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9" authorId="0" shapeId="0">
      <text>
        <r>
          <rPr>
            <b/>
            <sz val="8"/>
            <color indexed="81"/>
            <rFont val="Tahoma"/>
            <family val="2"/>
          </rPr>
          <t>El valor patrimonial de los activos adquiridos bajo la modalidad de leasing o arrendamiento financiero, con cumplimiento de lo establecido en el numeral 2 del Art. 127-1 (Art. 267-1 E.T.).  En los contratos de arrendamiento financiero o leasing, los bienes deben ser declarados por el arrendatario o usuario, siguiendo las reglas previstas en el numeral 2 del Art. 127-1 Artículo 127-1 del Estatuto Tributario.  Los contribuyentes cuyos activos totales a 31 de diciembre del año inmediatamente anterior al gravable hayan sido superiores a seiscientos diez mil (610.000) UVT, que hayan adquirido bienes mediante contratos de leasing deberán someterse al tratamiento previsto en el numeral 2º del artículo 127-1 del Estatuto Tributario. (Parágrafo 3 Arts. 127-1; 868-1, E.T.; Concepto 55632 de 2006)</t>
        </r>
        <r>
          <rPr>
            <sz val="8"/>
            <color indexed="81"/>
            <rFont val="Tahoma"/>
            <family val="2"/>
          </rPr>
          <t xml:space="preserve">
</t>
        </r>
      </text>
    </comment>
    <comment ref="D1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0"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2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2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2" authorId="0" shapeId="0">
      <text>
        <r>
          <rPr>
            <b/>
            <sz val="8"/>
            <color indexed="81"/>
            <rFont val="Tahoma"/>
            <family val="2"/>
          </rPr>
          <t>El valor patrimonial de los otros activos fijos no incluidos en las casillas anteriores, tales como: armamento de vigilancia adquirido para el desarrollo de la actividad y/o para la protección y salvaguarda de los bienes del contribuyente;  los envases y empaques retornables utilizados para la distribución de los productos objeto del negocio;  los semovientes utilizados para el mejoramiento de razas y al servicio de las actividades productoras de la renta del contribuyente.</t>
        </r>
        <r>
          <rPr>
            <sz val="8"/>
            <color indexed="81"/>
            <rFont val="Tahoma"/>
            <family val="2"/>
          </rPr>
          <t xml:space="preserve">
</t>
        </r>
      </text>
    </comment>
    <comment ref="D2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3"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D2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4" authorId="0" shapeId="0">
      <text>
        <r>
          <rPr>
            <b/>
            <sz val="8"/>
            <color indexed="81"/>
            <rFont val="Tahoma"/>
            <family val="2"/>
          </rPr>
          <t>Los valores provisionados con el objeto de cubrir la desvalorización de los bienes individualmente considerados o por grupos homogéneos, solicitados en la declaración.</t>
        </r>
        <r>
          <rPr>
            <sz val="8"/>
            <color indexed="81"/>
            <rFont val="Tahoma"/>
            <family val="2"/>
          </rPr>
          <t xml:space="preserve">
</t>
        </r>
      </text>
    </comment>
    <comment ref="D2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5" authorId="0" shapeId="0">
      <text>
        <r>
          <rPr>
            <b/>
            <sz val="8"/>
            <color indexed="81"/>
            <rFont val="Tahoma"/>
            <family val="2"/>
          </rPr>
          <t>El valor de los activos fijos omitidos en períodos anteriores no revisables, conforme al artículo 163 de la Ley 1607 de 2012.</t>
        </r>
        <r>
          <rPr>
            <sz val="8"/>
            <color indexed="81"/>
            <rFont val="Tahoma"/>
            <family val="2"/>
          </rPr>
          <t xml:space="preserve">
</t>
        </r>
      </text>
    </comment>
    <comment ref="D25"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6" authorId="0" shapeId="0">
      <text>
        <r>
          <rPr>
            <b/>
            <sz val="8"/>
            <color indexed="81"/>
            <rFont val="Tahoma"/>
            <family val="2"/>
          </rPr>
          <t>Sumatoria del Concepto 1 “Valor fiscal”, casillas 135 a 139, más 141, 143, 145, 147, 149, 151, 153, 155, 157, 159, 161, 163 y 167, menos 140, 142, 144, 146, 148, 150, 152, 154, 156, 158, 160, 162, 164, 166, más 167.</t>
        </r>
        <r>
          <rPr>
            <sz val="8"/>
            <color indexed="81"/>
            <rFont val="Tahoma"/>
            <family val="2"/>
          </rPr>
          <t xml:space="preserve">
</t>
        </r>
      </text>
    </comment>
    <comment ref="D26" authorId="0" shapeId="0">
      <text>
        <r>
          <rPr>
            <b/>
            <sz val="8"/>
            <color indexed="81"/>
            <rFont val="Tahoma"/>
            <family val="2"/>
          </rPr>
          <t>Sumatoria de casillas 135 a 139, más 141, 143, 145, 147, 149, 151, 153, 155, 157, 159, 161, 163 y 167, menos 140, 142, 144, 146, 148, 150, 152, 154, 156, 158, 160, 162, 164, 166, más 167 y 163.</t>
        </r>
        <r>
          <rPr>
            <sz val="8"/>
            <color indexed="81"/>
            <rFont val="Tahoma"/>
            <family val="2"/>
          </rPr>
          <t xml:space="preserve">
</t>
        </r>
      </text>
    </comment>
    <comment ref="C27" authorId="0" shapeId="0">
      <text>
        <r>
          <rPr>
            <b/>
            <sz val="8"/>
            <color indexed="81"/>
            <rFont val="Tahoma"/>
            <family val="2"/>
          </rPr>
          <t>El valor patrimonial correspondiente a los bienes que el contribuyente ha recibido en dación de pago.  Para las entidades del sector financiero, el valor correspondiente a los bienes producidos o comprados para su venta, aquéllos recibidos por la Entidad en pago de obligaciones a su favor o restituidos de operaciones de leasing y los bienes que la entidad dejó de utilizar en el desarrollo de su objeto social.</t>
        </r>
      </text>
    </comment>
    <comment ref="D2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8" authorId="0" shapeId="0">
      <text>
        <r>
          <rPr>
            <b/>
            <sz val="8"/>
            <color indexed="81"/>
            <rFont val="Tahoma"/>
            <family val="2"/>
          </rPr>
          <t>Cuando se trate de entidades sujetas a inspección y vigilancia de la Superintendencia Financiera de Colombia, los montos provisionados sobre eventuales pérdidas de los bienes realizables, recibidos en dación de pago y/o restituidos.</t>
        </r>
      </text>
    </comment>
    <comment ref="D2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29" authorId="0" shapeId="0">
      <text>
        <r>
          <rPr>
            <b/>
            <sz val="8"/>
            <color indexed="81"/>
            <rFont val="Tahoma"/>
            <family val="2"/>
          </rPr>
          <t>El valor de los gastos pagados por anticipado realizados por el contribuyente en el año 2012 en el desarrollo de su actividad, los cuales se deben amortizar durante el período en que se reciben los servicios o se causen los costos o gastos.</t>
        </r>
      </text>
    </comment>
    <comment ref="D2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0" authorId="0" shapeId="0">
      <text>
        <r>
          <rPr>
            <b/>
            <sz val="8"/>
            <color indexed="81"/>
            <rFont val="Tahoma"/>
            <family val="2"/>
          </rPr>
          <t>El valor de los gastos que representan bienes o servicios recibidos de los cuales se espera obtener beneficios económicos en períodos futuros, tales como: a) cargos diferidos correspondientes a los costos y gastos en que incurrió el contribuyente en las etapas de organización, exploración, construcción, instalación, montaje y puesta en marcha; en la investigación y desarrollo de estudios y proyectos; las mejoras a propiedades tomadas en arrendamiento y todos aquellos en que se tipifique la figura de cargos diferidos;  b) costos incurridos en desarrollo de trabajos exploratorios no exitosos o no comerciales , c) costos incurridos en la perforación de pozos de desarrollo.</t>
        </r>
        <r>
          <rPr>
            <sz val="8"/>
            <color indexed="81"/>
            <rFont val="Tahoma"/>
            <family val="2"/>
          </rPr>
          <t xml:space="preserve">
</t>
        </r>
      </text>
    </comment>
    <comment ref="D3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1" authorId="0" shapeId="0">
      <text>
        <r>
          <rPr>
            <b/>
            <sz val="8"/>
            <color indexed="81"/>
            <rFont val="Tahoma"/>
            <family val="2"/>
          </rPr>
          <t>El monto de la amortización fiscal acumulada solicitada por el contribuyente.</t>
        </r>
      </text>
    </comment>
    <comment ref="D3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2" authorId="0" shapeId="0">
      <text>
        <r>
          <rPr>
            <b/>
            <sz val="8"/>
            <color indexed="81"/>
            <rFont val="Tahoma"/>
            <family val="2"/>
          </rPr>
          <t>El valor patrimonial de los bienes incorporales adquiridos o formados, concernientes a la propiedad industrial, literaria, artística y científica, tales como good will, marcas, patentes de invención, concesiones, franquicias, derechos de autor u otros intangibles, estos activos representados en derechos, privilegios o ventajas de competencia son valiosos porque contribuyen a un aumento en ingresos o utilidades por medio de su empleo.  Cuando el intangible es formado, el valor patrimonial debe estar soportado en un avalúo técnico. No obstante, el bien intangible producido por el contribuyente puede recibir una valuación para su contabilización en el activo que podrá ser realizada por la misma empresa siguiendo pautas como la contenida en el artículo 66 del Decreto 2649/93.</t>
        </r>
        <r>
          <rPr>
            <sz val="8"/>
            <color indexed="81"/>
            <rFont val="Tahoma"/>
            <family val="2"/>
          </rPr>
          <t xml:space="preserve">
</t>
        </r>
      </text>
    </comment>
    <comment ref="D3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3" authorId="0" shapeId="0">
      <text>
        <r>
          <rPr>
            <b/>
            <sz val="8"/>
            <color indexed="81"/>
            <rFont val="Tahoma"/>
            <family val="2"/>
          </rPr>
          <t>El monto de la amortización fiscal acumulada solicitada por el contribuyente.</t>
        </r>
      </text>
    </comment>
    <comment ref="D3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3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35"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6" authorId="0" shapeId="0">
      <text>
        <r>
          <rPr>
            <b/>
            <sz val="8"/>
            <color indexed="81"/>
            <rFont val="Tahoma"/>
            <family val="2"/>
          </rPr>
          <t>Para las entidades del sector financiero, el valor patrimonial de las aceptaciones (bancarias) creadas por la Entidad por cuenta de sus clientes y las creadas por cuenta de ésta por sus corresponsales; y el valor de las operaciones de contado y los contratos celebrados por la Entidad de operaciones con derivados, tales como Forward, Carrusel, Futuros, Swaps y Opciones, teniendo en cuenta las instrucciones previstas en el capítulo XVIII de la Circular Básica Contable y Financiera.</t>
        </r>
        <r>
          <rPr>
            <sz val="8"/>
            <color indexed="81"/>
            <rFont val="Tahoma"/>
            <family val="2"/>
          </rPr>
          <t xml:space="preserve">
</t>
        </r>
      </text>
    </comment>
    <comment ref="D3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7" authorId="0" shapeId="0">
      <text>
        <r>
          <rPr>
            <b/>
            <sz val="8"/>
            <color indexed="81"/>
            <rFont val="Tahoma"/>
            <family val="2"/>
          </rPr>
          <t>El valor patrimonial de aquellos activos que no han sido incluidos en las casillas anteriores, tales como: bienes de arte y cultura, máquinas porteadoras y estampillas, bienes entregados en comodato, etc.</t>
        </r>
        <r>
          <rPr>
            <sz val="8"/>
            <color indexed="81"/>
            <rFont val="Tahoma"/>
            <family val="2"/>
          </rPr>
          <t xml:space="preserve">
</t>
        </r>
      </text>
    </comment>
    <comment ref="D3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38" authorId="0" shapeId="0">
      <text>
        <r>
          <rPr>
            <b/>
            <sz val="8"/>
            <color indexed="81"/>
            <rFont val="Tahoma"/>
            <family val="2"/>
          </rPr>
          <t>Los valores provisionados con cargo a las cuentas de resultado, con el fin de cubrir eventuales pérdidas solicitadas en la declaración.</t>
        </r>
        <r>
          <rPr>
            <sz val="8"/>
            <color indexed="81"/>
            <rFont val="Tahoma"/>
            <family val="2"/>
          </rPr>
          <t xml:space="preserve">
</t>
        </r>
      </text>
    </comment>
    <comment ref="D3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3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4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4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4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3" authorId="0" shapeId="0">
      <text>
        <r>
          <rPr>
            <b/>
            <sz val="8"/>
            <color indexed="81"/>
            <rFont val="Tahoma"/>
            <family val="2"/>
          </rPr>
          <t>El valor de los otros activos omitidos en períodos anteriores no revisables, conforme al artículo 163 de la Ley 1607 de 2012.</t>
        </r>
        <r>
          <rPr>
            <sz val="8"/>
            <color indexed="81"/>
            <rFont val="Tahoma"/>
            <family val="2"/>
          </rPr>
          <t xml:space="preserve">
</t>
        </r>
      </text>
    </comment>
    <comment ref="D4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44" authorId="0" shapeId="0">
      <text>
        <r>
          <rPr>
            <b/>
            <sz val="8"/>
            <color indexed="81"/>
            <rFont val="Tahoma"/>
            <family val="2"/>
          </rPr>
          <t xml:space="preserve">Sumatoria del Concepto 1 “Valor fiscal”, casillas 169, 171, 172, 174, 178, 185, menos 170, 173, 175, 180.
</t>
        </r>
        <r>
          <rPr>
            <sz val="8"/>
            <color indexed="81"/>
            <rFont val="Tahoma"/>
            <family val="2"/>
          </rPr>
          <t xml:space="preserve">
</t>
        </r>
      </text>
    </comment>
    <comment ref="D44" authorId="0" shapeId="0">
      <text>
        <r>
          <rPr>
            <b/>
            <sz val="8"/>
            <color indexed="81"/>
            <rFont val="Tahoma"/>
            <family val="2"/>
          </rPr>
          <t>Sumatoria de Concepto 2 “Valor contable”, casillas 169, 171, 172, 173, 176, 177, 178, 181, 182, 183, 184, 185, menos 170, 174, 175, 178, 180.</t>
        </r>
      </text>
    </comment>
    <comment ref="C45" authorId="0" shapeId="0">
      <text>
        <r>
          <rPr>
            <b/>
            <sz val="8"/>
            <color indexed="81"/>
            <rFont val="Tahoma"/>
            <family val="2"/>
          </rPr>
          <t>Sumatoria del Concepto 1 “Valor fiscal”, casillas 105, 114, 120, 134, 168 y 186</t>
        </r>
        <r>
          <rPr>
            <sz val="8"/>
            <color indexed="81"/>
            <rFont val="Tahoma"/>
            <family val="2"/>
          </rPr>
          <t xml:space="preserve">
</t>
        </r>
      </text>
    </comment>
    <comment ref="D45" authorId="0" shapeId="0">
      <text>
        <r>
          <rPr>
            <b/>
            <sz val="8"/>
            <color indexed="81"/>
            <rFont val="Tahoma"/>
            <family val="2"/>
          </rPr>
          <t>Sumatoria de casillas 105, 114, 120, 134, 168 y 186</t>
        </r>
        <r>
          <rPr>
            <sz val="8"/>
            <color indexed="81"/>
            <rFont val="Tahoma"/>
            <family val="2"/>
          </rPr>
          <t xml:space="preserve">
</t>
        </r>
      </text>
    </comment>
    <comment ref="C46" authorId="0" shapeId="0">
      <text>
        <r>
          <rPr>
            <b/>
            <sz val="8"/>
            <color indexed="81"/>
            <rFont val="Tahoma"/>
            <family val="2"/>
          </rPr>
          <t>El valor de las obligaciones contraídas por el contribuyente en el país mediante la obtención de recursos provenientes de establecimientos de crédito, entidades estatales, otras instituciones financieras u otros entes distintos de los anteriores, también incluye los compromisos de recompra de inversiones y cartera negociada.</t>
        </r>
        <r>
          <rPr>
            <sz val="8"/>
            <color indexed="81"/>
            <rFont val="Tahoma"/>
            <family val="2"/>
          </rPr>
          <t xml:space="preserve">
</t>
        </r>
      </text>
    </comment>
    <comment ref="D46" authorId="0" shapeId="0">
      <text>
        <r>
          <rPr>
            <b/>
            <sz val="8"/>
            <color indexed="81"/>
            <rFont val="Tahoma"/>
            <family val="2"/>
          </rPr>
          <t>El saldo contable a 31 de diciembre de la cuenta del Plan Único de Cuentas (P.U.C.) respectivo.</t>
        </r>
        <r>
          <rPr>
            <sz val="8"/>
            <color indexed="81"/>
            <rFont val="Tahoma"/>
            <family val="2"/>
          </rPr>
          <t xml:space="preserve">
</t>
        </r>
      </text>
    </comment>
    <comment ref="C47" authorId="0" shapeId="0">
      <text>
        <r>
          <rPr>
            <b/>
            <sz val="8"/>
            <color indexed="81"/>
            <rFont val="Tahoma"/>
            <family val="2"/>
          </rPr>
          <t>El valor de las obligaciones contraídas por el contribuyente mediante la obtención de recursos provenientes de establecimientos de crédito o de otras instituciones financieras del exterior, también incluye los compromisos de recompra de inversiones y cartera negociada. El valor de las deudas en moneda extranjera se debe registrar en pesos colombianos a la Tasa Representativa del Mercado a 31 de diciembre de 2012, certificada por la Superintendencia Financiera de Colombia. (Art. 285 E.T. y Art. 7 D.R. 366/92)</t>
        </r>
        <r>
          <rPr>
            <sz val="8"/>
            <color indexed="81"/>
            <rFont val="Tahoma"/>
            <family val="2"/>
          </rPr>
          <t xml:space="preserve">
</t>
        </r>
      </text>
    </comment>
    <comment ref="D47" authorId="0" shapeId="0">
      <text>
        <r>
          <rPr>
            <b/>
            <sz val="8"/>
            <color indexed="81"/>
            <rFont val="Tahoma"/>
            <family val="2"/>
          </rPr>
          <t>El saldo contable a 31 de diciembre de la cuenta del Plan Único de Cuentas (P.U.C.) respectivo.</t>
        </r>
        <r>
          <rPr>
            <sz val="8"/>
            <color indexed="81"/>
            <rFont val="Tahoma"/>
            <family val="2"/>
          </rPr>
          <t xml:space="preserve">
</t>
        </r>
      </text>
    </comment>
    <comment ref="C48" authorId="0" shapeId="0">
      <text>
        <r>
          <rPr>
            <b/>
            <sz val="8"/>
            <color indexed="81"/>
            <rFont val="Tahoma"/>
            <family val="2"/>
          </rPr>
          <t>El valor de las obligaciones contraídas, en moneda nacional por el contribuyente con proveedores por la adquisición de bienes y servicios utilizados en la fabricación o comercialización de los productos para venta, tales como materiales, materias primas, equipos, suministro de servicios y contratación de obras.</t>
        </r>
        <r>
          <rPr>
            <sz val="8"/>
            <color indexed="81"/>
            <rFont val="Tahoma"/>
            <family val="2"/>
          </rPr>
          <t xml:space="preserve">
</t>
        </r>
      </text>
    </comment>
    <comment ref="D48" authorId="0" shapeId="0">
      <text>
        <r>
          <rPr>
            <b/>
            <sz val="8"/>
            <color indexed="81"/>
            <rFont val="Tahoma"/>
            <family val="2"/>
          </rPr>
          <t>El saldo contable a 31 de diciembre de la cuenta del Plan Único de Cuentas (P.U.C.) respectivo.</t>
        </r>
        <r>
          <rPr>
            <sz val="8"/>
            <color indexed="81"/>
            <rFont val="Tahoma"/>
            <family val="2"/>
          </rPr>
          <t xml:space="preserve">
</t>
        </r>
      </text>
    </comment>
    <comment ref="C49" authorId="0" shapeId="0">
      <text>
        <r>
          <rPr>
            <b/>
            <sz val="8"/>
            <color indexed="81"/>
            <rFont val="Tahoma"/>
            <family val="2"/>
          </rPr>
          <t>El valor de las obligaciones a cargo del contribuyente y a favor de extranjeros por concepto de la adquisición de bienes o servicios, así como contratos de obra utilizados en la fabricación o comercialización de los productos para venta. El valor de las deudas en moneda extranjera se debe registrar en pesos colombianos a la Tasa Representativa del Mercado a 31 de diciembre de 2012, certificada por la Superintendencia Financiera de Colombia. (Art. 285 E.T. y Art. 7 D.R. 366/92)</t>
        </r>
        <r>
          <rPr>
            <sz val="8"/>
            <color indexed="81"/>
            <rFont val="Tahoma"/>
            <family val="2"/>
          </rPr>
          <t xml:space="preserve">
</t>
        </r>
      </text>
    </comment>
    <comment ref="D49" authorId="0" shapeId="0">
      <text>
        <r>
          <rPr>
            <b/>
            <sz val="8"/>
            <color indexed="81"/>
            <rFont val="Tahoma"/>
            <family val="2"/>
          </rPr>
          <t>El saldo contable a 31 de diciembre de la cuenta del Plan Único de Cuentas (P.U.C.) respectivo.</t>
        </r>
        <r>
          <rPr>
            <sz val="8"/>
            <color indexed="81"/>
            <rFont val="Tahoma"/>
            <family val="2"/>
          </rPr>
          <t xml:space="preserve">
</t>
        </r>
      </text>
    </comment>
    <comment ref="C50" authorId="0" shapeId="0">
      <text>
        <r>
          <rPr>
            <b/>
            <sz val="8"/>
            <color indexed="81"/>
            <rFont val="Tahoma"/>
            <family val="2"/>
          </rPr>
          <t>El valor de las obligaciones que tiene el contribuyente con su casa matriz o con compañías vinculadas o asociadas del orden nacional por concepto de adquisición de elementos, materiales, materias primas, equipos, suministro de servicios, contratación de obras, etc., para el desarrollo del objeto social.  Constituyen pasivos, para todos los efectos, los saldos pendientes de pago al final del respectivo ejercicio, que den lugar a costos o deducciones por intereses y demás costos financieros, incluida la diferencia en cambio, de acuerdo con lo dispuesto en el Artículo 124-1 del Estatuto Tributario. (Parágrafo, Art. 287 E.T.)</t>
        </r>
        <r>
          <rPr>
            <sz val="8"/>
            <color indexed="81"/>
            <rFont val="Tahoma"/>
            <family val="2"/>
          </rPr>
          <t xml:space="preserve">
</t>
        </r>
      </text>
    </comment>
    <comment ref="D50" authorId="0" shapeId="0">
      <text>
        <r>
          <rPr>
            <b/>
            <sz val="8"/>
            <color indexed="81"/>
            <rFont val="Tahoma"/>
            <family val="2"/>
          </rPr>
          <t>El saldo contable a 31 de diciembre de la cuenta del Plan Único de Cuentas (P.U.C.) respectivo.</t>
        </r>
        <r>
          <rPr>
            <sz val="8"/>
            <color indexed="81"/>
            <rFont val="Tahoma"/>
            <family val="2"/>
          </rPr>
          <t xml:space="preserve">
</t>
        </r>
      </text>
    </comment>
    <comment ref="C51" authorId="0" shapeId="0">
      <text>
        <r>
          <rPr>
            <b/>
            <sz val="8"/>
            <color indexed="81"/>
            <rFont val="Tahoma"/>
            <family val="2"/>
          </rPr>
          <t>El valor de las obligaciones que tiene el contribuyente con su casa matriz o con compañías vinculadas o asociadas extranjeras por concepto de adquisición de elementos, materiales, materias primas, equipos, suministro de servicios, contratación de obras, etc., para el desarrollo del objeto social.  Las deudas que por cualquier concepto tengan las agencias, sucursales, filiales o compañías que funcionen en el país, con sus casas matrices extranjeras o agencias, sucursales o filiales de las mismas con domicilio en el exterior, y las deudas que por cualquier concepto tengan los contribuyentes del impuesto sobre la renta y complementarios en Colombia con los vinculados económicos o partes relacionadas del exterior de que trata el artículo 260-1, se consideran para efectos tributarios como patrimonio propio de las agencias, sucursales, filiales o contribuyentes del impuesto sobre la renta en Colombia. (Art. 287 E.T.)</t>
        </r>
        <r>
          <rPr>
            <sz val="8"/>
            <color indexed="81"/>
            <rFont val="Tahoma"/>
            <family val="2"/>
          </rPr>
          <t xml:space="preserve">
</t>
        </r>
      </text>
    </comment>
    <comment ref="D51" authorId="0" shapeId="0">
      <text>
        <r>
          <rPr>
            <b/>
            <sz val="8"/>
            <color indexed="81"/>
            <rFont val="Tahoma"/>
            <family val="2"/>
          </rPr>
          <t>El saldo contable a 31 de diciembre de la cuenta del Plan Único de Cuentas (P.U.C.) respectivo.</t>
        </r>
        <r>
          <rPr>
            <sz val="8"/>
            <color indexed="81"/>
            <rFont val="Tahoma"/>
            <family val="2"/>
          </rPr>
          <t xml:space="preserve">
</t>
        </r>
      </text>
    </comment>
    <comment ref="C52" authorId="0" shapeId="0">
      <text>
        <r>
          <rPr>
            <b/>
            <sz val="8"/>
            <color indexed="81"/>
            <rFont val="Tahoma"/>
            <family val="2"/>
          </rPr>
          <t>El valor adeudado por el contribuyente en moneda nacional a entidades oficiales y a particulares diferentes a establecimientos de crédito e instituciones financieras y proveedores.</t>
        </r>
        <r>
          <rPr>
            <sz val="8"/>
            <color indexed="81"/>
            <rFont val="Tahoma"/>
            <family val="2"/>
          </rPr>
          <t xml:space="preserve">
</t>
        </r>
      </text>
    </comment>
    <comment ref="D5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3" authorId="0" shapeId="0">
      <text>
        <r>
          <rPr>
            <b/>
            <sz val="8"/>
            <color indexed="81"/>
            <rFont val="Tahoma"/>
            <family val="2"/>
          </rPr>
          <t>El valor adeudado por el contribuyente a entidades extranjeras diferentes a establecimientos de crédito e instituciones financieras y proveedores. El valor de las deudas en moneda extranjera se debe registrar en pesos colombianos a la Tasa Representativa del Mercado a 31 de diciembre de 2012, certificada por la Superintendencia Financiera de Colombia (Art. 285 E.T. y Art. 7 D.R. 366/92)</t>
        </r>
        <r>
          <rPr>
            <sz val="8"/>
            <color indexed="81"/>
            <rFont val="Tahoma"/>
            <family val="2"/>
          </rPr>
          <t xml:space="preserve">
</t>
        </r>
      </text>
    </comment>
    <comment ref="D5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54" authorId="0" shapeId="0">
      <text>
        <r>
          <rPr>
            <b/>
            <sz val="8"/>
            <color indexed="81"/>
            <rFont val="Tahoma"/>
            <family val="2"/>
          </rPr>
          <t>El valor a cargo del contribuyente y a favor de los socios y/o accionistas por concepto de préstamos, pagos efectuados por ellos y demás importes a favor de estos.</t>
        </r>
        <r>
          <rPr>
            <sz val="8"/>
            <color indexed="81"/>
            <rFont val="Tahoma"/>
            <family val="2"/>
          </rPr>
          <t xml:space="preserve">
</t>
        </r>
      </text>
    </comment>
    <comment ref="D5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List>
</comments>
</file>

<file path=xl/comments4.xml><?xml version="1.0" encoding="utf-8"?>
<comments xmlns="http://schemas.openxmlformats.org/spreadsheetml/2006/main">
  <authors>
    <author>familia</author>
  </authors>
  <commentList>
    <comment ref="C6" authorId="0" shapeId="0">
      <text>
        <r>
          <rPr>
            <b/>
            <sz val="8"/>
            <color indexed="81"/>
            <rFont val="Tahoma"/>
            <family val="2"/>
          </rPr>
          <t>El valor pendiente de pago por concepto de impuesto de renta y complementarios.</t>
        </r>
        <r>
          <rPr>
            <sz val="8"/>
            <color indexed="81"/>
            <rFont val="Tahoma"/>
            <family val="2"/>
          </rPr>
          <t xml:space="preserve">
</t>
        </r>
      </text>
    </comment>
    <comment ref="D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7" authorId="0" shapeId="0">
      <text>
        <r>
          <rPr>
            <b/>
            <sz val="8"/>
            <color indexed="81"/>
            <rFont val="Tahoma"/>
            <family val="2"/>
          </rPr>
          <t>El valor pendiente de pago por concepto de impuesto sobre las ventas, calculado por la diferencia entre el valor generado y el pagado.</t>
        </r>
        <r>
          <rPr>
            <sz val="8"/>
            <color indexed="81"/>
            <rFont val="Tahoma"/>
            <family val="2"/>
          </rPr>
          <t xml:space="preserve">
</t>
        </r>
      </text>
    </comment>
    <comment ref="D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8" authorId="0" shapeId="0">
      <text>
        <r>
          <rPr>
            <b/>
            <sz val="8"/>
            <color indexed="81"/>
            <rFont val="Tahoma"/>
            <family val="2"/>
          </rPr>
          <t>El valor de los impuestos ya sean del orden nacional, departamental, distrital o municipal.</t>
        </r>
      </text>
    </comment>
    <comment ref="D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9" authorId="0" shapeId="0">
      <text>
        <r>
          <rPr>
            <b/>
            <sz val="8"/>
            <color indexed="81"/>
            <rFont val="Tahoma"/>
            <family val="2"/>
          </rPr>
          <t>El valor de los pasivos a cargo del contribuyente y a favor de los trabajadores, ex trabajadores o beneficiarios, originados en virtud de normas laborales, convenciones de trabajo o pactos colectivos.</t>
        </r>
        <r>
          <rPr>
            <sz val="8"/>
            <color indexed="81"/>
            <rFont val="Tahoma"/>
            <family val="2"/>
          </rPr>
          <t xml:space="preserve">
</t>
        </r>
      </text>
    </comment>
    <comment ref="D9"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0" authorId="0" shapeId="0">
      <text>
        <r>
          <rPr>
            <b/>
            <sz val="8"/>
            <color indexed="81"/>
            <rFont val="Tahoma"/>
            <family val="2"/>
          </rPr>
          <t>Los valores provisionados por el contribuyente, cuando procedan legalmente, por concepto de pensiones de jubilación a pagar directamente a sus trabajadores, que se debe calcular anualmente con base en estudios actuariales elaborados de acuerdo con las disposiciones legales vigentes.</t>
        </r>
        <r>
          <rPr>
            <sz val="8"/>
            <color indexed="81"/>
            <rFont val="Tahoma"/>
            <family val="2"/>
          </rPr>
          <t xml:space="preserve">
</t>
        </r>
      </text>
    </comment>
    <comment ref="D10"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1" authorId="0" shapeId="0">
      <text>
        <r>
          <rPr>
            <b/>
            <sz val="8"/>
            <color indexed="81"/>
            <rFont val="Tahoma"/>
            <family val="2"/>
          </rPr>
          <t>El cálculo actuarial pendiente de amortizar por pensiones de jubilación e invalidez.</t>
        </r>
      </text>
    </comment>
    <comment ref="D11"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2" authorId="0" shapeId="0">
      <text>
        <r>
          <rPr>
            <b/>
            <sz val="8"/>
            <color indexed="81"/>
            <rFont val="Tahoma"/>
            <family val="2"/>
          </rPr>
          <t>Los valores provisionados por el contribuyente a 31 de diciembre de 2012, cuando procedan legalmente, por concepto de obligaciones que constituyen costos o gastos, tales como: intereses, comisiones, honorarios, servicios, etc. y que a la fecha de presentación de la declaración cumplan los requisitos establecidos para su aceptación.</t>
        </r>
        <r>
          <rPr>
            <sz val="8"/>
            <color indexed="81"/>
            <rFont val="Tahoma"/>
            <family val="2"/>
          </rPr>
          <t xml:space="preserve">
</t>
        </r>
      </text>
    </comment>
    <comment ref="D12"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3" authorId="0" shapeId="0">
      <text>
        <r>
          <rPr>
            <b/>
            <sz val="8"/>
            <color indexed="81"/>
            <rFont val="Tahoma"/>
            <family val="2"/>
          </rPr>
          <t>El valor de las sumas que el contribuyente ha recibido por anticipado a buena cuenta por prestación de servicios, intereses, comisiones, arrendamientos y honorarios entre otros, y que en el último día del año gravable no se han causado. (Art. 27 E.T.)</t>
        </r>
        <r>
          <rPr>
            <sz val="8"/>
            <color indexed="81"/>
            <rFont val="Tahoma"/>
            <family val="2"/>
          </rPr>
          <t xml:space="preserve">
</t>
        </r>
      </text>
    </comment>
    <comment ref="D13"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D14"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5" authorId="0" shapeId="0">
      <text>
        <r>
          <rPr>
            <b/>
            <sz val="8"/>
            <color indexed="81"/>
            <rFont val="Tahoma"/>
            <family val="2"/>
          </rPr>
          <t>Los dineros recibidos por el contribuyente a nombre de terceros y que en consecuencia serán reintegrados o transferidos a sus dueños en los plazos y condiciones convenidos.</t>
        </r>
        <r>
          <rPr>
            <sz val="8"/>
            <color indexed="81"/>
            <rFont val="Tahoma"/>
            <family val="2"/>
          </rPr>
          <t xml:space="preserve">
</t>
        </r>
      </text>
    </comment>
    <comment ref="D15"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6" authorId="0" shapeId="0">
      <text>
        <r>
          <rPr>
            <b/>
            <sz val="8"/>
            <color indexed="81"/>
            <rFont val="Tahoma"/>
            <family val="2"/>
          </rPr>
          <t>El valor de la reserva matemática o técnica en el último día del periodo gravable según se trate de seguros de vida o seguros generales y otros pasivos que indique la ley, tales como: el valor de los siniestros vencidos pendientes de pago, el importe de los siniestro avisados, etc.</t>
        </r>
        <r>
          <rPr>
            <sz val="8"/>
            <color indexed="81"/>
            <rFont val="Tahoma"/>
            <family val="2"/>
          </rPr>
          <t xml:space="preserve">
</t>
        </r>
      </text>
    </comment>
    <comment ref="D16"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7" authorId="0" shapeId="0">
      <text>
        <r>
          <rPr>
            <b/>
            <sz val="8"/>
            <color indexed="81"/>
            <rFont val="Tahoma"/>
            <family val="2"/>
          </rPr>
          <t>El valor de las obligaciones por operaciones con derivados financieros y de cobertura con valoración desfavorable para la empresa.</t>
        </r>
        <r>
          <rPr>
            <sz val="8"/>
            <color indexed="81"/>
            <rFont val="Tahoma"/>
            <family val="2"/>
          </rPr>
          <t xml:space="preserve">
</t>
        </r>
      </text>
    </comment>
    <comment ref="D17"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C18" authorId="0" shapeId="0">
      <text>
        <r>
          <rPr>
            <b/>
            <sz val="8"/>
            <color indexed="81"/>
            <rFont val="Tahoma"/>
            <family val="2"/>
          </rPr>
          <t>El valor que se deriva de las obligaciones contraídas por el contribuyente, que no han sido incluidas en las casillas anteriores.</t>
        </r>
        <r>
          <rPr>
            <sz val="8"/>
            <color indexed="81"/>
            <rFont val="Tahoma"/>
            <family val="2"/>
          </rPr>
          <t xml:space="preserve">
</t>
        </r>
      </text>
    </comment>
    <comment ref="D18" authorId="0" shapeId="0">
      <text>
        <r>
          <rPr>
            <b/>
            <sz val="8"/>
            <color indexed="81"/>
            <rFont val="Tahoma"/>
            <family val="2"/>
          </rPr>
          <t>El saldo contable a 31 de diciembre de 2013 de la cuenta del Plan Único de Cuentas (P.U.C.) respectivo.</t>
        </r>
        <r>
          <rPr>
            <sz val="8"/>
            <color indexed="81"/>
            <rFont val="Tahoma"/>
            <family val="2"/>
          </rPr>
          <t xml:space="preserve">
</t>
        </r>
      </text>
    </comment>
    <comment ref="B19" authorId="0" shapeId="0">
      <text>
        <r>
          <rPr>
            <b/>
            <sz val="8"/>
            <color indexed="81"/>
            <rFont val="Tahoma"/>
            <family val="2"/>
          </rPr>
          <t>pasivos inexistentes que se dan de baja en ste periodo (Ley 1607 de 2012)</t>
        </r>
      </text>
    </comment>
    <comment ref="C19" authorId="0" shapeId="0">
      <text>
        <r>
          <rPr>
            <b/>
            <sz val="8"/>
            <color indexed="81"/>
            <rFont val="Tahoma"/>
            <family val="2"/>
          </rPr>
          <t>El valor de los pasivos inexistentes en períodos anteriores no revisables, conforme al artículo 163 de la Ley 1607 de 2012.</t>
        </r>
        <r>
          <rPr>
            <sz val="8"/>
            <color indexed="81"/>
            <rFont val="Tahoma"/>
            <family val="2"/>
          </rPr>
          <t xml:space="preserve">
</t>
        </r>
      </text>
    </comment>
    <comment ref="C20" authorId="0" shapeId="0">
      <text>
        <r>
          <rPr>
            <b/>
            <sz val="8"/>
            <color indexed="81"/>
            <rFont val="Tahoma"/>
            <family val="2"/>
          </rPr>
          <t xml:space="preserve">Sumatoria del Concepto 1 “Valor fiscal”, casillas 188 a 197, 199 a 205, 207 a 209 menos 206 y 210.
</t>
        </r>
      </text>
    </comment>
    <comment ref="D20" authorId="0" shapeId="0">
      <text>
        <r>
          <rPr>
            <b/>
            <sz val="8"/>
            <color indexed="81"/>
            <rFont val="Tahoma"/>
            <family val="2"/>
          </rPr>
          <t>Sumatoria de Concepto 2 “Valor contable”, casillas 188 a 205, 207 a 209, menos 206 y 210.</t>
        </r>
      </text>
    </comment>
    <comment ref="C21" authorId="0" shapeId="0">
      <text>
        <r>
          <rPr>
            <b/>
            <sz val="8"/>
            <color indexed="81"/>
            <rFont val="Tahoma"/>
            <family val="2"/>
          </rPr>
          <t xml:space="preserve">El resultado de restar del valor de la casilla 187 1. Total patrimonio bruto, el valor de la casilla 211 1. Pasivos, cuando sea positivo, de lo contrario escriba cero (0).
</t>
        </r>
      </text>
    </comment>
    <comment ref="D21" authorId="0" shapeId="0">
      <text>
        <r>
          <rPr>
            <b/>
            <sz val="8"/>
            <color indexed="81"/>
            <rFont val="Tahoma"/>
            <family val="2"/>
          </rPr>
          <t xml:space="preserve">Al resultado de restar del valor de la casilla 187 2. Total patrimonio bruto, el valor de la casilla 211 2. Pasivos, cuando sea positivo, de lo contrario escriba cero (0).
</t>
        </r>
      </text>
    </comment>
    <comment ref="D22" authorId="0" shapeId="0">
      <text>
        <r>
          <rPr>
            <b/>
            <sz val="8"/>
            <color indexed="81"/>
            <rFont val="Tahoma"/>
            <family val="2"/>
          </rPr>
          <t>El valor del ingreso real al patrimonio del contribuyente, de los aportes efectuados por los socios, accionistas, o aportantes correspondiente al valor neto de las subcuentas de capital: autorizado, por suscribir y suscrito por cobrar; aportes sociales y capital de personas naturales.</t>
        </r>
        <r>
          <rPr>
            <sz val="8"/>
            <color indexed="81"/>
            <rFont val="Tahoma"/>
            <family val="2"/>
          </rPr>
          <t xml:space="preserve">
</t>
        </r>
      </text>
    </comment>
    <comment ref="D23" authorId="0" shapeId="0">
      <text>
        <r>
          <rPr>
            <b/>
            <sz val="8"/>
            <color indexed="81"/>
            <rFont val="Tahoma"/>
            <family val="2"/>
          </rPr>
          <t>Los valores de capital asignado a las sucursales de sociedades extranjeras y de las inversiones suplementarias que reciben estas sucursales de su oficina principal, conforme a las normas legales vigentes.</t>
        </r>
        <r>
          <rPr>
            <sz val="8"/>
            <color indexed="81"/>
            <rFont val="Tahoma"/>
            <family val="2"/>
          </rPr>
          <t xml:space="preserve">
</t>
        </r>
      </text>
    </comment>
    <comment ref="D24" authorId="0" shapeId="0">
      <text>
        <r>
          <rPr>
            <b/>
            <sz val="8"/>
            <color indexed="81"/>
            <rFont val="Tahoma"/>
            <family val="2"/>
          </rPr>
          <t>Los valores de capital de las empresas industriales y comerciales del Estado, conformado por el asignado en el acto de creación y las adiciones que posteriormente se hicieron.</t>
        </r>
        <r>
          <rPr>
            <sz val="8"/>
            <color indexed="81"/>
            <rFont val="Tahoma"/>
            <family val="2"/>
          </rPr>
          <t xml:space="preserve">
</t>
        </r>
      </text>
    </comment>
    <comment ref="D25" authorId="0" shapeId="0">
      <text>
        <r>
          <rPr>
            <b/>
            <sz val="8"/>
            <color indexed="81"/>
            <rFont val="Tahoma"/>
            <family val="2"/>
          </rPr>
          <t>El valor de los aportes recibidos de cada uno de los afiliados y/o asociados, conforme a las normas vigentes. Para las entidades del sector cooperativo incluya el valor de los aportes sociales y el fondo social mutual.</t>
        </r>
        <r>
          <rPr>
            <sz val="8"/>
            <color indexed="81"/>
            <rFont val="Tahoma"/>
            <family val="2"/>
          </rPr>
          <t xml:space="preserve">
</t>
        </r>
      </text>
    </comment>
    <comment ref="D26" authorId="0" shapeId="0">
      <text>
        <r>
          <rPr>
            <b/>
            <sz val="8"/>
            <color indexed="81"/>
            <rFont val="Tahoma"/>
            <family val="2"/>
          </rPr>
          <t>El valor de la prima en colocación de acciones, cuotas o partes de interés social representada por el mayor importe pagado por el accionista o socio sobre el valor nominal de la acción o aporte, o sobre el costo en el evento que corresponda a recolocación de acciones, cuotas o partes de interés social propias readquiridas.</t>
        </r>
        <r>
          <rPr>
            <sz val="8"/>
            <color indexed="81"/>
            <rFont val="Tahoma"/>
            <family val="2"/>
          </rPr>
          <t xml:space="preserve">
</t>
        </r>
      </text>
    </comment>
    <comment ref="D27" authorId="0" shapeId="0">
      <text>
        <r>
          <rPr>
            <b/>
            <sz val="8"/>
            <color indexed="81"/>
            <rFont val="Tahoma"/>
            <family val="2"/>
          </rPr>
          <t>El valor acumulado de las donaciones de bienes y valores recibidos, diferentes a capital de trabajo, que incrementaron el patrimonio del ente económico.</t>
        </r>
        <r>
          <rPr>
            <sz val="8"/>
            <color indexed="81"/>
            <rFont val="Tahoma"/>
            <family val="2"/>
          </rPr>
          <t xml:space="preserve">
</t>
        </r>
      </text>
    </comment>
    <comment ref="D28" authorId="0" shapeId="0">
      <text>
        <r>
          <rPr>
            <b/>
            <sz val="8"/>
            <color indexed="81"/>
            <rFont val="Tahoma"/>
            <family val="2"/>
          </rPr>
          <t>El valor del crédito mercantil formado o estimado por el ente económico y/o por la valuación del conocimiento técnico registrado.</t>
        </r>
        <r>
          <rPr>
            <sz val="8"/>
            <color indexed="81"/>
            <rFont val="Tahoma"/>
            <family val="2"/>
          </rPr>
          <t xml:space="preserve">
</t>
        </r>
      </text>
    </comment>
    <comment ref="D29" authorId="0" shapeId="0">
      <text>
        <r>
          <rPr>
            <b/>
            <sz val="8"/>
            <color indexed="81"/>
            <rFont val="Tahoma"/>
            <family val="2"/>
          </rPr>
          <t>El valor correspondiente a la variación patrimonial por la aplicación del método de participación de las inversiones que posee el contribuyente en sociedades subordinadas, distinta a la utilidad neta o pérdida neta del ejercicio, según sea el caso.</t>
        </r>
        <r>
          <rPr>
            <sz val="8"/>
            <color indexed="81"/>
            <rFont val="Tahoma"/>
            <family val="2"/>
          </rPr>
          <t xml:space="preserve">
</t>
        </r>
      </text>
    </comment>
    <comment ref="D30" authorId="0" shapeId="0">
      <text>
        <r>
          <rPr>
            <b/>
            <sz val="8"/>
            <color indexed="81"/>
            <rFont val="Tahoma"/>
            <family val="2"/>
          </rPr>
          <t>El valor de la diferencia en cambio generada por las inversiones en compañías controladas del exterior.</t>
        </r>
      </text>
    </comment>
    <comment ref="D31" authorId="0" shapeId="0">
      <text>
        <r>
          <rPr>
            <b/>
            <sz val="8"/>
            <color indexed="81"/>
            <rFont val="Tahoma"/>
            <family val="2"/>
          </rPr>
          <t>El valor del incremento patrimonial ocasionado por conceptos diferentes a los anteriores.</t>
        </r>
      </text>
    </comment>
    <comment ref="D32" authorId="0" shapeId="0">
      <text>
        <r>
          <rPr>
            <b/>
            <sz val="8"/>
            <color indexed="81"/>
            <rFont val="Tahoma"/>
            <family val="2"/>
          </rPr>
          <t>Los valores apropiados conforme a mandamientos legales vigentes, de las utilidades líquidas que no han sido sometidas a imposición.</t>
        </r>
        <r>
          <rPr>
            <sz val="8"/>
            <color indexed="81"/>
            <rFont val="Tahoma"/>
            <family val="2"/>
          </rPr>
          <t xml:space="preserve">
</t>
        </r>
      </text>
    </comment>
    <comment ref="D33" authorId="0" shapeId="0">
      <text>
        <r>
          <rPr>
            <b/>
            <sz val="8"/>
            <color indexed="81"/>
            <rFont val="Tahoma"/>
            <family val="2"/>
          </rPr>
          <t>Los valores apropiados conforme a mandamientos legales vigentes, de las utilidades líquidas que fueron sometidas a imposición.</t>
        </r>
        <r>
          <rPr>
            <sz val="8"/>
            <color indexed="81"/>
            <rFont val="Tahoma"/>
            <family val="2"/>
          </rPr>
          <t xml:space="preserve">
</t>
        </r>
      </text>
    </comment>
    <comment ref="D34" authorId="0" shapeId="0">
      <text>
        <r>
          <rPr>
            <b/>
            <sz val="8"/>
            <color indexed="81"/>
            <rFont val="Tahoma"/>
            <family val="2"/>
          </rPr>
          <t>El valor acumulado apropiado como reserva de que trata el artículo 130 del E.T., susceptible de ser distribuida como gravada.</t>
        </r>
        <r>
          <rPr>
            <sz val="8"/>
            <color indexed="81"/>
            <rFont val="Tahoma"/>
            <family val="2"/>
          </rPr>
          <t xml:space="preserve">
</t>
        </r>
      </text>
    </comment>
    <comment ref="D35" authorId="0" shapeId="0">
      <text>
        <r>
          <rPr>
            <b/>
            <sz val="8"/>
            <color indexed="81"/>
            <rFont val="Tahoma"/>
            <family val="2"/>
          </rPr>
          <t>El valor acumulado apropiado como reserva de que trata el artículo 130 del E.T., susceptible de ser liberada y distribuida como no gravada, cuando la depreciación solicitada fiscalmente sea inferior a la contabilizada.</t>
        </r>
        <r>
          <rPr>
            <sz val="8"/>
            <color indexed="81"/>
            <rFont val="Tahoma"/>
            <family val="2"/>
          </rPr>
          <t xml:space="preserve">
</t>
        </r>
      </text>
    </comment>
    <comment ref="D36" authorId="0" shapeId="0">
      <text>
        <r>
          <rPr>
            <b/>
            <sz val="8"/>
            <color indexed="81"/>
            <rFont val="Tahoma"/>
            <family val="2"/>
          </rPr>
          <t>El monto de las utilidades gravadas que se generen al cierre del ejercicio contable como consecuencia de la aplicación de sistemas especiales de valoración a precios de mercado y que no se hayan realizado en cabeza de la sociedad de acuerdo con las normas legales vigentes. (Arts. 27, 271, 272 E.T.)</t>
        </r>
        <r>
          <rPr>
            <sz val="8"/>
            <color indexed="81"/>
            <rFont val="Tahoma"/>
            <family val="2"/>
          </rPr>
          <t xml:space="preserve">
</t>
        </r>
      </text>
    </comment>
    <comment ref="D37" authorId="0" shapeId="0">
      <text>
        <r>
          <rPr>
            <b/>
            <sz val="8"/>
            <color indexed="81"/>
            <rFont val="Tahoma"/>
            <family val="2"/>
          </rPr>
          <t>El monto de las utilidades no gravadas que se generen al cierre del ejercicio contable como consecuencia de la aplicación de sistemas especiales de valoración a precios de mercado y que no se hayan realizado en cabeza de la sociedad de acuerdo con las normas legales vigentes. (Arts. 27, 271, 272 E.T.)</t>
        </r>
        <r>
          <rPr>
            <sz val="8"/>
            <color indexed="81"/>
            <rFont val="Tahoma"/>
            <family val="2"/>
          </rPr>
          <t xml:space="preserve">
</t>
        </r>
      </text>
    </comment>
    <comment ref="D38" authorId="0" shapeId="0">
      <text>
        <r>
          <rPr>
            <b/>
            <sz val="8"/>
            <color indexed="81"/>
            <rFont val="Tahoma"/>
            <family val="2"/>
          </rPr>
          <t>El valor apropiado de las utilidades líquidas para cubrir en su totalidad la adquisición de sus propias acciones, cuotas o partes de interés social, en desarrollo de la operación de readquisición aprobada previamente por el órgano competente.</t>
        </r>
        <r>
          <rPr>
            <sz val="8"/>
            <color indexed="81"/>
            <rFont val="Tahoma"/>
            <family val="2"/>
          </rPr>
          <t xml:space="preserve">
</t>
        </r>
      </text>
    </comment>
    <comment ref="D39" authorId="0" shapeId="0">
      <text>
        <r>
          <rPr>
            <b/>
            <sz val="8"/>
            <color indexed="81"/>
            <rFont val="Tahoma"/>
            <family val="2"/>
          </rPr>
          <t>El valor efectivamente pagado en la readquisición de acciones, cuotas o partes de interés social.</t>
        </r>
        <r>
          <rPr>
            <sz val="8"/>
            <color indexed="81"/>
            <rFont val="Tahoma"/>
            <family val="2"/>
          </rPr>
          <t xml:space="preserve">
</t>
        </r>
      </text>
    </comment>
    <comment ref="D40" authorId="0" shapeId="0">
      <text>
        <r>
          <rPr>
            <b/>
            <sz val="8"/>
            <color indexed="81"/>
            <rFont val="Tahoma"/>
            <family val="2"/>
          </rPr>
          <t>Los valores apropiados de las utilidades líquidas gravadas no citadas anteriormente.</t>
        </r>
        <r>
          <rPr>
            <sz val="8"/>
            <color indexed="81"/>
            <rFont val="Tahoma"/>
            <family val="2"/>
          </rPr>
          <t xml:space="preserve">
</t>
        </r>
      </text>
    </comment>
    <comment ref="D41" authorId="0" shapeId="0">
      <text>
        <r>
          <rPr>
            <b/>
            <sz val="8"/>
            <color indexed="81"/>
            <rFont val="Tahoma"/>
            <family val="2"/>
          </rPr>
          <t>Los valores apropiados de las utilidades líquidas no gravadas no contempladas anteriormente.</t>
        </r>
        <r>
          <rPr>
            <sz val="8"/>
            <color indexed="81"/>
            <rFont val="Tahoma"/>
            <family val="2"/>
          </rPr>
          <t xml:space="preserve">
</t>
        </r>
      </text>
    </comment>
    <comment ref="D42" authorId="0" shapeId="0">
      <text>
        <r>
          <rPr>
            <b/>
            <sz val="8"/>
            <color indexed="81"/>
            <rFont val="Tahoma"/>
            <family val="2"/>
          </rPr>
          <t>El valor del incremento patrimonial por concepto de la aplicación de los ajustes integrales por inflación y de saldos originados en saneamientos fiscales realizados conforme a las normas legales vigentes, (Art. 7 Decreto 1536 de 2007), adicionalmente los demás conceptos que apliquen legalmente. No incluya lo correspondiente a dividendos o participaciones decretados en acciones o cuotas, que se debe registrar en la casilla 234</t>
        </r>
        <r>
          <rPr>
            <sz val="8"/>
            <color indexed="81"/>
            <rFont val="Tahoma"/>
            <family val="2"/>
          </rPr>
          <t xml:space="preserve">
</t>
        </r>
      </text>
    </comment>
    <comment ref="D43" authorId="0" shapeId="0">
      <text>
        <r>
          <rPr>
            <b/>
            <sz val="8"/>
            <color indexed="81"/>
            <rFont val="Tahoma"/>
            <family val="2"/>
          </rPr>
          <t>El valor de los dividendos o participaciones gravados decretados en el período, provenientes de las utilidades líquidas que no han sido sometidas a imposición, apropiadas de las ganancias acumuladas mientras se hace la correspondiente emisión de acciones y los traslados a las cuentas patrimoniales, o, se corre la escritura pública de incremento del capital social.</t>
        </r>
        <r>
          <rPr>
            <sz val="8"/>
            <color indexed="81"/>
            <rFont val="Tahoma"/>
            <family val="2"/>
          </rPr>
          <t xml:space="preserve">
</t>
        </r>
      </text>
    </comment>
    <comment ref="D44" authorId="0" shapeId="0">
      <text>
        <r>
          <rPr>
            <b/>
            <sz val="8"/>
            <color indexed="81"/>
            <rFont val="Tahoma"/>
            <family val="2"/>
          </rPr>
          <t>El valor de los resultados positivos obtenidos por el contribuyente, como consecuencia de las operaciones realizadas durante el período.</t>
        </r>
        <r>
          <rPr>
            <sz val="8"/>
            <color indexed="81"/>
            <rFont val="Tahoma"/>
            <family val="2"/>
          </rPr>
          <t xml:space="preserve">
</t>
        </r>
      </text>
    </comment>
    <comment ref="D45" authorId="0" shapeId="0">
      <text>
        <r>
          <rPr>
            <b/>
            <sz val="8"/>
            <color indexed="81"/>
            <rFont val="Tahoma"/>
            <family val="2"/>
          </rPr>
          <t>El valor del resultado negativo de las operaciones, relacionadas o no, con el objeto social.</t>
        </r>
        <r>
          <rPr>
            <sz val="8"/>
            <color indexed="81"/>
            <rFont val="Tahoma"/>
            <family val="2"/>
          </rPr>
          <t xml:space="preserve">
</t>
        </r>
      </text>
    </comment>
    <comment ref="D46" authorId="0" shapeId="0">
      <text>
        <r>
          <rPr>
            <b/>
            <sz val="8"/>
            <color indexed="81"/>
            <rFont val="Tahoma"/>
            <family val="2"/>
          </rPr>
          <t>El valor de los resultados obtenidos en ejercicios anteriores, por utilidades acumuladas gravadas que estén a disposición del máximo órgano social.</t>
        </r>
        <r>
          <rPr>
            <sz val="8"/>
            <color indexed="81"/>
            <rFont val="Tahoma"/>
            <family val="2"/>
          </rPr>
          <t xml:space="preserve">
</t>
        </r>
      </text>
    </comment>
    <comment ref="D47" authorId="0" shapeId="0">
      <text>
        <r>
          <rPr>
            <b/>
            <sz val="8"/>
            <color indexed="81"/>
            <rFont val="Tahoma"/>
            <family val="2"/>
          </rPr>
          <t>El valor de los resultados obtenidos en ejercicios anteriores, por utilidades acumuladas no gravadas que estén a disposición del máximo órgano social.</t>
        </r>
        <r>
          <rPr>
            <sz val="8"/>
            <color indexed="81"/>
            <rFont val="Tahoma"/>
            <family val="2"/>
          </rPr>
          <t xml:space="preserve">
</t>
        </r>
      </text>
    </comment>
    <comment ref="D48" authorId="0" shapeId="0">
      <text>
        <r>
          <rPr>
            <b/>
            <sz val="8"/>
            <color indexed="81"/>
            <rFont val="Tahoma"/>
            <family val="2"/>
          </rPr>
          <t>El valor de las pérdidas de períodos anteriores acumuladas, que no han sido enjugadas.</t>
        </r>
        <r>
          <rPr>
            <sz val="8"/>
            <color indexed="81"/>
            <rFont val="Tahoma"/>
            <family val="2"/>
          </rPr>
          <t xml:space="preserve">
</t>
        </r>
      </text>
    </comment>
    <comment ref="D49" authorId="0" shapeId="0">
      <text>
        <r>
          <rPr>
            <b/>
            <sz val="8"/>
            <color indexed="81"/>
            <rFont val="Tahoma"/>
            <family val="2"/>
          </rPr>
          <t>El mayor valor obtenido por el ente económico por efecto de la valorización de las acciones, bonos, cédulas hipotecarias y otros títulos de crédito similares, emitidos por el gobierno o por particulares que son de su propiedad.</t>
        </r>
      </text>
    </comment>
    <comment ref="D50" authorId="0" shapeId="0">
      <text>
        <r>
          <rPr>
            <b/>
            <sz val="8"/>
            <color indexed="81"/>
            <rFont val="Tahoma"/>
            <family val="2"/>
          </rPr>
          <t>El valor del superávit por valorización de los bienes que conforman la propiedad, planta y equipo del contribuyente.</t>
        </r>
        <r>
          <rPr>
            <sz val="8"/>
            <color indexed="81"/>
            <rFont val="Tahoma"/>
            <family val="2"/>
          </rPr>
          <t xml:space="preserve">
</t>
        </r>
      </text>
    </comment>
    <comment ref="D51" authorId="0" shapeId="0">
      <text>
        <r>
          <rPr>
            <b/>
            <sz val="8"/>
            <color indexed="81"/>
            <rFont val="Tahoma"/>
            <family val="2"/>
          </rPr>
          <t>El mayor valor del ganado de cualquier tipo que posee el contribuyente por efectos de la valorización.</t>
        </r>
        <r>
          <rPr>
            <sz val="8"/>
            <color indexed="81"/>
            <rFont val="Tahoma"/>
            <family val="2"/>
          </rPr>
          <t xml:space="preserve">
</t>
        </r>
      </text>
    </comment>
    <comment ref="D52" authorId="0" shapeId="0">
      <text>
        <r>
          <rPr>
            <b/>
            <sz val="8"/>
            <color indexed="81"/>
            <rFont val="Tahoma"/>
            <family val="2"/>
          </rPr>
          <t>El valor acumulado de las valorizaciones de activos diferentes de los anteriores.</t>
        </r>
        <r>
          <rPr>
            <sz val="8"/>
            <color indexed="81"/>
            <rFont val="Tahoma"/>
            <family val="2"/>
          </rPr>
          <t xml:space="preserve">
</t>
        </r>
      </text>
    </comment>
  </commentList>
</comments>
</file>

<file path=xl/comments5.xml><?xml version="1.0" encoding="utf-8"?>
<comments xmlns="http://schemas.openxmlformats.org/spreadsheetml/2006/main">
  <authors>
    <author>familia</author>
  </authors>
  <commentList>
    <comment ref="C6" authorId="0" shapeId="0">
      <text>
        <r>
          <rPr>
            <b/>
            <sz val="8"/>
            <color indexed="81"/>
            <rFont val="Tahoma"/>
            <family val="2"/>
          </rPr>
          <t>El valor de las ventas de bienes en el país o en moneda nacional, susceptible de constituir renta gravable, sin incluir los percibidos de vinculados económicos o partes relacionadas a registrar en la Casilla 246.</t>
        </r>
        <r>
          <rPr>
            <sz val="8"/>
            <color indexed="81"/>
            <rFont val="Tahoma"/>
            <family val="2"/>
          </rPr>
          <t xml:space="preserve">
</t>
        </r>
      </text>
    </comment>
    <comment ref="D6" authorId="0" shapeId="0">
      <text>
        <r>
          <rPr>
            <b/>
            <sz val="8"/>
            <color indexed="81"/>
            <rFont val="Tahoma"/>
            <family val="2"/>
          </rPr>
          <t>El saldo contable antes del cierre a 31 de diciembre de 2013.</t>
        </r>
      </text>
    </comment>
    <comment ref="E6" authorId="0" shapeId="0">
      <text>
        <r>
          <rPr>
            <b/>
            <sz val="8"/>
            <color indexed="81"/>
            <rFont val="Tahoma"/>
            <family val="2"/>
          </rPr>
          <t>El valor de las ventas de bienes en el país o en moneda nacional, susceptible de constituir renta exenta, tales como: energía eléctrica con base en recursos eólicos, biomasa o residuos agrícolas; nuevos productos medicinales y el software elaborado en Colombia y amparados con nuevas patentes ante la autoridad competente, sin incluir los percibidos de vinculados económicos o partes relacionadas, sin incluir los percibidos de vinculados económicos o partes relacionadas a registrar en la Casilla 246.</t>
        </r>
        <r>
          <rPr>
            <sz val="8"/>
            <color indexed="81"/>
            <rFont val="Tahoma"/>
            <family val="2"/>
          </rPr>
          <t xml:space="preserve">
</t>
        </r>
      </text>
    </comment>
    <comment ref="F6"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7" authorId="0" shapeId="0">
      <text>
        <r>
          <rPr>
            <b/>
            <sz val="8"/>
            <color indexed="81"/>
            <rFont val="Tahoma"/>
            <family val="2"/>
          </rPr>
          <t>El valor de las ventas de bienes en el país o en moneda nacional, a vinculados económicos o partes relacionadas, susceptible de constituir renta gravable.</t>
        </r>
        <r>
          <rPr>
            <sz val="8"/>
            <color indexed="81"/>
            <rFont val="Tahoma"/>
            <family val="2"/>
          </rPr>
          <t xml:space="preserve">
</t>
        </r>
      </text>
    </comment>
    <comment ref="D7" authorId="0" shapeId="0">
      <text>
        <r>
          <rPr>
            <b/>
            <sz val="8"/>
            <color indexed="81"/>
            <rFont val="Tahoma"/>
            <family val="2"/>
          </rPr>
          <t>El saldo contable antes del cierre a 31 de diciembre de 2013.</t>
        </r>
      </text>
    </comment>
    <comment ref="E7" authorId="0" shapeId="0">
      <text>
        <r>
          <rPr>
            <b/>
            <sz val="8"/>
            <color indexed="81"/>
            <rFont val="Tahoma"/>
            <family val="2"/>
          </rPr>
          <t>El valor de las ventas de bienes en el país o en moneda nacional, a vinculados económicos o partes relacionadas, susceptible de constituir renta exenta.</t>
        </r>
      </text>
    </comment>
    <comment ref="F7"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8" authorId="0" shapeId="0">
      <text>
        <r>
          <rPr>
            <b/>
            <sz val="8"/>
            <color indexed="81"/>
            <rFont val="Tahoma"/>
            <family val="2"/>
          </rPr>
          <t>El valor de los ingresos por concepto de prestación de servicios, honorarios y comisiones en el país o en moneda nacional, susceptible de constituir renta gravable, sin incluir los percibidos de vinculados económicos o partes relacionadas.</t>
        </r>
        <r>
          <rPr>
            <sz val="8"/>
            <color indexed="81"/>
            <rFont val="Tahoma"/>
            <family val="2"/>
          </rPr>
          <t xml:space="preserve">
</t>
        </r>
      </text>
    </comment>
    <comment ref="D8" authorId="0" shapeId="0">
      <text>
        <r>
          <rPr>
            <b/>
            <sz val="8"/>
            <color indexed="81"/>
            <rFont val="Tahoma"/>
            <family val="2"/>
          </rPr>
          <t>El saldo contable antes del cierre a 31 de diciembre de 2013.</t>
        </r>
      </text>
    </comment>
    <comment ref="E8" authorId="0" shapeId="0">
      <text>
        <r>
          <rPr>
            <b/>
            <sz val="8"/>
            <color indexed="81"/>
            <rFont val="Tahoma"/>
            <family val="2"/>
          </rPr>
          <t>El valor de los ingresos por concepto de prestación de servicios, honorarios y comisiones en el país o en moneda nacional, susceptibles de constituir renta exenta, entre otros los establecidos en el artículo 207-2 del Estatuto Tributario, tales como: transporte fluvial, hotelería, ecoturismo, sin incluir los percibidos de vinculados económicos o partes relacionadas.</t>
        </r>
        <r>
          <rPr>
            <sz val="8"/>
            <color indexed="81"/>
            <rFont val="Tahoma"/>
            <family val="2"/>
          </rPr>
          <t xml:space="preserve">
</t>
        </r>
      </text>
    </comment>
    <comment ref="F8"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9" authorId="0" shapeId="0">
      <text>
        <r>
          <rPr>
            <b/>
            <sz val="8"/>
            <color indexed="81"/>
            <rFont val="Tahoma"/>
            <family val="2"/>
          </rPr>
          <t>El valor de los ingresos obtenidos en el país o en moneda nacional por prestación de servicios, honorarios y comisiones a vinculados económicos o partes relacionadas, susceptible de constituir renta gravable.</t>
        </r>
        <r>
          <rPr>
            <sz val="8"/>
            <color indexed="81"/>
            <rFont val="Tahoma"/>
            <family val="2"/>
          </rPr>
          <t xml:space="preserve">
</t>
        </r>
      </text>
    </comment>
    <comment ref="D9" authorId="0" shapeId="0">
      <text>
        <r>
          <rPr>
            <b/>
            <sz val="8"/>
            <color indexed="81"/>
            <rFont val="Tahoma"/>
            <family val="2"/>
          </rPr>
          <t>El saldo contable antes del cierre a 31 de diciembre de 2013.</t>
        </r>
      </text>
    </comment>
    <comment ref="E9" authorId="0" shapeId="0">
      <text>
        <r>
          <rPr>
            <b/>
            <sz val="8"/>
            <color indexed="81"/>
            <rFont val="Tahoma"/>
            <family val="2"/>
          </rPr>
          <t>El valor de los ingresos que constituyan renta exenta obtenidos en el país o en moneda nacional por prestación de servicios, honorarios y comisiones a vinculados económicos o partes relacionadas, susceptible de constituir renta exenta.</t>
        </r>
        <r>
          <rPr>
            <sz val="8"/>
            <color indexed="81"/>
            <rFont val="Tahoma"/>
            <family val="2"/>
          </rPr>
          <t xml:space="preserve">
</t>
        </r>
      </text>
    </comment>
    <comment ref="F9" authorId="0" shapeId="0">
      <text>
        <r>
          <rPr>
            <b/>
            <sz val="8"/>
            <color indexed="81"/>
            <rFont val="Tahoma"/>
            <family val="2"/>
          </rPr>
          <t>La parte correspondiente del ingreso que por expresa disposición legal no se somete al impuesto sobre la renta, ni ganancia ocasional.</t>
        </r>
      </text>
    </comment>
    <comment ref="C10" authorId="0" shapeId="0">
      <text>
        <r>
          <rPr>
            <b/>
            <sz val="8"/>
            <color indexed="81"/>
            <rFont val="Tahoma"/>
            <family val="2"/>
          </rPr>
          <t>El valor de los ingresos por explotación de intangibles en el país o en moneda nacional, tales como: marcas, patentes, derechos de autor, entre otros, susceptible de constituir renta gravable.</t>
        </r>
        <r>
          <rPr>
            <sz val="8"/>
            <color indexed="81"/>
            <rFont val="Tahoma"/>
            <family val="2"/>
          </rPr>
          <t xml:space="preserve">
</t>
        </r>
      </text>
    </comment>
    <comment ref="D10" authorId="0" shapeId="0">
      <text>
        <r>
          <rPr>
            <b/>
            <sz val="8"/>
            <color indexed="81"/>
            <rFont val="Tahoma"/>
            <family val="2"/>
          </rPr>
          <t>El saldo contable antes del cierre a 31 de diciembre de 2013.</t>
        </r>
      </text>
    </comment>
    <comment ref="E10" authorId="0" shapeId="0">
      <text>
        <r>
          <rPr>
            <b/>
            <sz val="8"/>
            <color indexed="81"/>
            <rFont val="Tahoma"/>
            <family val="2"/>
          </rPr>
          <t>El valor de los ingresos, susceptible de constituir renta exenta, por explotación de intangibles en moneda nacional, tales como: marcas, patentes, derechos de autor, entre otros. Respecto de los libros editados e impresos en Colombia, por cada título y por cada año, son exentos los ingresos por concepto de derechos de autor que reciban los autores y traductores por libros de carácter científico o cultural, así como los provenientes de la primera edición y primer tirada de libros.</t>
        </r>
        <r>
          <rPr>
            <sz val="8"/>
            <color indexed="81"/>
            <rFont val="Tahoma"/>
            <family val="2"/>
          </rPr>
          <t xml:space="preserve">
</t>
        </r>
      </text>
    </comment>
    <comment ref="F10"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1" authorId="0" shapeId="0">
      <text>
        <r>
          <rPr>
            <b/>
            <sz val="8"/>
            <color indexed="81"/>
            <rFont val="Tahoma"/>
            <family val="2"/>
          </rPr>
          <t>Los ingresos obtenidos en el país o en moneda nacional por concepto de arrendamientos percibidos, ya sea de bienes muebles o inmuebles, incluyendo los ingresos obtenidos por el sistema de leasing o arrendamiento financiero, susceptible de constituir renta gravable.</t>
        </r>
        <r>
          <rPr>
            <sz val="8"/>
            <color indexed="81"/>
            <rFont val="Tahoma"/>
            <family val="2"/>
          </rPr>
          <t xml:space="preserve">
</t>
        </r>
      </text>
    </comment>
    <comment ref="D11" authorId="0" shapeId="0">
      <text>
        <r>
          <rPr>
            <b/>
            <sz val="8"/>
            <color indexed="81"/>
            <rFont val="Tahoma"/>
            <family val="2"/>
          </rPr>
          <t>El saldo contable antes del cierre a 31 de diciembre de 2013.</t>
        </r>
      </text>
    </comment>
    <comment ref="E11" authorId="0" shapeId="0">
      <text>
        <r>
          <rPr>
            <b/>
            <sz val="8"/>
            <color indexed="81"/>
            <rFont val="Tahoma"/>
            <family val="2"/>
          </rPr>
          <t>Los ingresos obtenidos en el país o en moneda nacional por concepto de arrendamientos percibidos, ya sea de bienes muebles o inmuebles, incluyendo los ingresos obtenidos por el sistema de leasing o arrendamiento financiero, susceptible de constituir renta exenta, tal como los contratos de leasing con opción de compra de inmuebles construidos para vivienda con duración no inferior a 10 años.</t>
        </r>
        <r>
          <rPr>
            <sz val="8"/>
            <color indexed="81"/>
            <rFont val="Tahoma"/>
            <family val="2"/>
          </rPr>
          <t xml:space="preserve">
</t>
        </r>
      </text>
    </comment>
    <comment ref="F11" authorId="0" shapeId="0">
      <text>
        <r>
          <rPr>
            <b/>
            <sz val="8"/>
            <color indexed="81"/>
            <rFont val="Tahoma"/>
            <family val="2"/>
          </rPr>
          <t>La parte correspondiente del ingreso que por expresa disposición legal no se somete al impuesto sobre la renta, ni ganancia ocasional.</t>
        </r>
      </text>
    </comment>
    <comment ref="C12" authorId="0" shapeId="0">
      <text>
        <r>
          <rPr>
            <b/>
            <sz val="8"/>
            <color indexed="81"/>
            <rFont val="Tahoma"/>
            <family val="2"/>
          </rPr>
          <t>Los ingresos por exportaciones o venta de bienes en moneda extranjera, susceptible de constituir renta gravable, sin incluir los percibidos de vinculados económicos o partes relacionadas, de sociedades de comercialización internacional y de usuarios de zonas francas, a incluir en otras casillas.</t>
        </r>
        <r>
          <rPr>
            <sz val="8"/>
            <color indexed="81"/>
            <rFont val="Tahoma"/>
            <family val="2"/>
          </rPr>
          <t xml:space="preserve">
</t>
        </r>
      </text>
    </comment>
    <comment ref="D12" authorId="0" shapeId="0">
      <text>
        <r>
          <rPr>
            <b/>
            <sz val="8"/>
            <color indexed="81"/>
            <rFont val="Tahoma"/>
            <family val="2"/>
          </rPr>
          <t>El saldo contable antes del cierre a 31 de diciembre de 2013.</t>
        </r>
      </text>
    </comment>
    <comment ref="E12" authorId="0" shapeId="0">
      <text>
        <r>
          <rPr>
            <b/>
            <sz val="8"/>
            <color indexed="81"/>
            <rFont val="Tahoma"/>
            <family val="2"/>
          </rPr>
          <t>Los ingresos por exportaciones o venta de bienes en moneda extranjera, susceptibles de constituir renta exenta, en virtud de convenios internacionales a fin de evitar la doble tributación, sin incluir los percibidos de vinculados económicos o partes relacionadas, de comercializadoras internacionales y de usuarios de zonas francas, a incluir en otras casillas.</t>
        </r>
        <r>
          <rPr>
            <sz val="8"/>
            <color indexed="81"/>
            <rFont val="Tahoma"/>
            <family val="2"/>
          </rPr>
          <t xml:space="preserve">
</t>
        </r>
      </text>
    </comment>
    <comment ref="F12"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3" authorId="0" shapeId="0">
      <text>
        <r>
          <rPr>
            <b/>
            <sz val="8"/>
            <color indexed="81"/>
            <rFont val="Tahoma"/>
            <family val="2"/>
          </rPr>
          <t>El valor de las ventas de bienes en el exterior o en moneda extranjera, a vinculados económicos o partes relacionadas, susceptible de constituir renta gravable.</t>
        </r>
        <r>
          <rPr>
            <sz val="8"/>
            <color indexed="81"/>
            <rFont val="Tahoma"/>
            <family val="2"/>
          </rPr>
          <t xml:space="preserve">
</t>
        </r>
      </text>
    </comment>
    <comment ref="D13" authorId="0" shapeId="0">
      <text>
        <r>
          <rPr>
            <b/>
            <sz val="8"/>
            <color indexed="81"/>
            <rFont val="Tahoma"/>
            <family val="2"/>
          </rPr>
          <t>El saldo contable antes del cierre a 31 de diciembre de 2013.</t>
        </r>
      </text>
    </comment>
    <comment ref="E13" authorId="0" shapeId="0">
      <text>
        <r>
          <rPr>
            <b/>
            <sz val="8"/>
            <color indexed="81"/>
            <rFont val="Tahoma"/>
            <family val="2"/>
          </rPr>
          <t>El valor de las ventas de bienes en el exterior o en moneda extranjera, a vinculados económicos o partes relacionadas, susceptible de constituir renta exenta.</t>
        </r>
        <r>
          <rPr>
            <sz val="8"/>
            <color indexed="81"/>
            <rFont val="Tahoma"/>
            <family val="2"/>
          </rPr>
          <t xml:space="preserve">
</t>
        </r>
      </text>
    </comment>
    <comment ref="F13"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4" authorId="0" shapeId="0">
      <text>
        <r>
          <rPr>
            <b/>
            <sz val="8"/>
            <color indexed="81"/>
            <rFont val="Tahoma"/>
            <family val="2"/>
          </rPr>
          <t>El valor de las en el país de bienes de exportación a las sociedades de comercialización internacional, así como los ingresos por los servicios intermedios de la producción que se prestan a tales sociedades, susceptible de constituir renta gravable.</t>
        </r>
        <r>
          <rPr>
            <sz val="8"/>
            <color indexed="81"/>
            <rFont val="Tahoma"/>
            <family val="2"/>
          </rPr>
          <t xml:space="preserve">
</t>
        </r>
      </text>
    </comment>
    <comment ref="D14" authorId="0" shapeId="0">
      <text>
        <r>
          <rPr>
            <b/>
            <sz val="8"/>
            <color indexed="81"/>
            <rFont val="Tahoma"/>
            <family val="2"/>
          </rPr>
          <t>El saldo contable antes del cierre a 31 de diciembre de 2013.</t>
        </r>
      </text>
    </comment>
    <comment ref="E14" authorId="0" shapeId="0">
      <text>
        <r>
          <rPr>
            <b/>
            <sz val="8"/>
            <color indexed="81"/>
            <rFont val="Tahoma"/>
            <family val="2"/>
          </rPr>
          <t>El valor de las ventas en el país de bienes de exportación a las sociedades de comercialización internacional, así como los ingresos por los servicios intermedios de la producción que se prestan a tales sociedades, susceptible de constituir renta exenta.</t>
        </r>
        <r>
          <rPr>
            <sz val="8"/>
            <color indexed="81"/>
            <rFont val="Tahoma"/>
            <family val="2"/>
          </rPr>
          <t xml:space="preserve">
</t>
        </r>
      </text>
    </comment>
    <comment ref="F14"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5" authorId="0" shapeId="0">
      <text>
        <r>
          <rPr>
            <b/>
            <sz val="8"/>
            <color indexed="81"/>
            <rFont val="Tahoma"/>
            <family val="2"/>
          </rPr>
          <t>El valor de las ventas de bienes y prestación de servicios a usuarios de zonas francas, susceptible de constituir renta gravable.</t>
        </r>
      </text>
    </comment>
    <comment ref="D15" authorId="0" shapeId="0">
      <text>
        <r>
          <rPr>
            <b/>
            <sz val="8"/>
            <color indexed="81"/>
            <rFont val="Tahoma"/>
            <family val="2"/>
          </rPr>
          <t>El saldo contable antes del cierre a 31 de diciembre de 2013.</t>
        </r>
      </text>
    </comment>
    <comment ref="E15" authorId="0" shapeId="0">
      <text>
        <r>
          <rPr>
            <b/>
            <sz val="8"/>
            <color indexed="81"/>
            <rFont val="Tahoma"/>
            <family val="2"/>
          </rPr>
          <t>El valor de las ventas de bienes y prestación de servicios a usuarios de zonas francas, susceptible de constituir renta exenta.</t>
        </r>
        <r>
          <rPr>
            <sz val="8"/>
            <color indexed="81"/>
            <rFont val="Tahoma"/>
            <family val="2"/>
          </rPr>
          <t xml:space="preserve">
</t>
        </r>
      </text>
    </comment>
    <comment ref="F15" authorId="0" shapeId="0">
      <text>
        <r>
          <rPr>
            <b/>
            <sz val="8"/>
            <color indexed="81"/>
            <rFont val="Tahoma"/>
            <family val="2"/>
          </rPr>
          <t>La parte correspondiente del ingreso que por expresa disposición legal no se somete al impuesto sobre la renta, ni ganancia ocasional.</t>
        </r>
      </text>
    </comment>
    <comment ref="C16" authorId="0" shapeId="0">
      <text>
        <r>
          <rPr>
            <b/>
            <sz val="8"/>
            <color indexed="81"/>
            <rFont val="Tahoma"/>
            <family val="2"/>
          </rPr>
          <t>El valor de los ingresos por concepto de prestación de servicios, honorarios y comisiones en el exterior o en moneda extranjera, susceptible de constituir renta gravable, sin incluir los percibidos de vinculados económicos o partes relacionadas, de sociedades de comercialización internacional y de usuarios de zonas francas, a incluir en otras casillas.</t>
        </r>
        <r>
          <rPr>
            <sz val="8"/>
            <color indexed="81"/>
            <rFont val="Tahoma"/>
            <family val="2"/>
          </rPr>
          <t xml:space="preserve">
</t>
        </r>
      </text>
    </comment>
    <comment ref="D16" authorId="0" shapeId="0">
      <text>
        <r>
          <rPr>
            <b/>
            <sz val="8"/>
            <color indexed="81"/>
            <rFont val="Tahoma"/>
            <family val="2"/>
          </rPr>
          <t>El saldo contable antes del cierre a 31 de diciembre de 2013.</t>
        </r>
      </text>
    </comment>
    <comment ref="E16" authorId="0" shapeId="0">
      <text>
        <r>
          <rPr>
            <b/>
            <sz val="8"/>
            <color indexed="81"/>
            <rFont val="Tahoma"/>
            <family val="2"/>
          </rPr>
          <t>El valor de los ingresos susceptible de constituir renta exenta, por concepto de prestación de servicios, honorarios y comisiones en el exterior o en moneda extranjera, en virtud de convenios internacionales a fin de evitar la doble tributación, sin incluir los percibidos de vinculados económicos o partes relacionadas, de comercializadoras internacionales y de usuarios de zonas francas, a incluir en otras casillas.</t>
        </r>
        <r>
          <rPr>
            <sz val="8"/>
            <color indexed="81"/>
            <rFont val="Tahoma"/>
            <family val="2"/>
          </rPr>
          <t xml:space="preserve">
</t>
        </r>
      </text>
    </comment>
    <comment ref="F16"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7" authorId="0" shapeId="0">
      <text>
        <r>
          <rPr>
            <b/>
            <sz val="8"/>
            <color indexed="81"/>
            <rFont val="Tahoma"/>
            <family val="2"/>
          </rPr>
          <t>El valor de los ingresos por concepto de servicios técnicos, asistencia técnica y consultoría en el exterior o en moneda extranjera, susceptible de constituir renta gravable, sin incluir los percibidos de vinculados económicos o partes relacionadas, de sociedades de comercialización internacional y de usuarios de zonas francas, a incluir en otras casillas.</t>
        </r>
        <r>
          <rPr>
            <sz val="8"/>
            <color indexed="81"/>
            <rFont val="Tahoma"/>
            <family val="2"/>
          </rPr>
          <t xml:space="preserve">
</t>
        </r>
      </text>
    </comment>
    <comment ref="D17" authorId="0" shapeId="0">
      <text>
        <r>
          <rPr>
            <b/>
            <sz val="8"/>
            <color indexed="81"/>
            <rFont val="Tahoma"/>
            <family val="2"/>
          </rPr>
          <t>El saldo contable antes del cierre a 31 de diciembre de 2013.</t>
        </r>
      </text>
    </comment>
    <comment ref="E17" authorId="0" shapeId="0">
      <text>
        <r>
          <rPr>
            <b/>
            <sz val="8"/>
            <color indexed="81"/>
            <rFont val="Tahoma"/>
            <family val="2"/>
          </rPr>
          <t>El valor de los ingresos susceptible de constituir renta exenta, por concepto de prestación de servicios, honorarios y comisiones en el exterior o en moneda extranjera, en virtud de convenios internacionales a fin de evitar la doble tributación, sin incluir los percibidos de vinculados económicos o partes relacionadas, de comercializadoras internacionales y de usuarios de zonas francas, a incluir en otras casillas.</t>
        </r>
        <r>
          <rPr>
            <sz val="8"/>
            <color indexed="81"/>
            <rFont val="Tahoma"/>
            <family val="2"/>
          </rPr>
          <t xml:space="preserve">
</t>
        </r>
      </text>
    </comment>
    <comment ref="F17"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8" authorId="0" shapeId="0">
      <text>
        <r>
          <rPr>
            <b/>
            <sz val="8"/>
            <color indexed="81"/>
            <rFont val="Tahoma"/>
            <family val="2"/>
          </rPr>
          <t>El valor de los ingresos obtenidos en el exterior o en moneda extranjera por concepto de prestación de servicios, honorarios y comisiones a vinculados económicos o partes relacionadas, susceptible de constituir renta gravable.</t>
        </r>
        <r>
          <rPr>
            <sz val="8"/>
            <color indexed="81"/>
            <rFont val="Tahoma"/>
            <family val="2"/>
          </rPr>
          <t xml:space="preserve">
</t>
        </r>
      </text>
    </comment>
    <comment ref="D18" authorId="0" shapeId="0">
      <text>
        <r>
          <rPr>
            <b/>
            <sz val="8"/>
            <color indexed="81"/>
            <rFont val="Tahoma"/>
            <family val="2"/>
          </rPr>
          <t>El saldo contable antes del cierre a 31 de diciembre de 2013.</t>
        </r>
      </text>
    </comment>
    <comment ref="E18" authorId="0" shapeId="0">
      <text>
        <r>
          <rPr>
            <b/>
            <sz val="8"/>
            <color indexed="81"/>
            <rFont val="Tahoma"/>
            <family val="2"/>
          </rPr>
          <t>El valor de los ingresos, susceptible de constituir renta exenta, obtenidos en el exterior o en moneda extranjera por concepto de prestación de servicios, honorarios y comisiones a vinculados económicos o partes relacionadas.</t>
        </r>
        <r>
          <rPr>
            <sz val="8"/>
            <color indexed="81"/>
            <rFont val="Tahoma"/>
            <family val="2"/>
          </rPr>
          <t xml:space="preserve">
</t>
        </r>
      </text>
    </comment>
    <comment ref="F18"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9" authorId="0" shapeId="0">
      <text>
        <r>
          <rPr>
            <b/>
            <sz val="8"/>
            <color indexed="81"/>
            <rFont val="Tahoma"/>
            <family val="2"/>
          </rPr>
          <t>El valor de los ingresos obtenidos en el exterior o en moneda extranjera por explotación de intangibles, susceptible de constituir renta gravable.</t>
        </r>
        <r>
          <rPr>
            <sz val="8"/>
            <color indexed="81"/>
            <rFont val="Tahoma"/>
            <family val="2"/>
          </rPr>
          <t xml:space="preserve">
</t>
        </r>
      </text>
    </comment>
    <comment ref="D19" authorId="0" shapeId="0">
      <text>
        <r>
          <rPr>
            <b/>
            <sz val="8"/>
            <color indexed="81"/>
            <rFont val="Tahoma"/>
            <family val="2"/>
          </rPr>
          <t>El saldo contable antes del cierre a 31 de diciembre de 2013.</t>
        </r>
      </text>
    </comment>
    <comment ref="E19" authorId="0" shapeId="0">
      <text>
        <r>
          <rPr>
            <b/>
            <sz val="8"/>
            <color indexed="81"/>
            <rFont val="Tahoma"/>
            <family val="2"/>
          </rPr>
          <t>El valor de los ingresos susceptible de constituir renta exenta obtenidos en el exterior o en moneda extranjera por explotación de intangibles.</t>
        </r>
        <r>
          <rPr>
            <sz val="8"/>
            <color indexed="81"/>
            <rFont val="Tahoma"/>
            <family val="2"/>
          </rPr>
          <t xml:space="preserve">
</t>
        </r>
      </text>
    </comment>
    <comment ref="F19"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0" authorId="0" shapeId="0">
      <text>
        <r>
          <rPr>
            <b/>
            <sz val="8"/>
            <color indexed="81"/>
            <rFont val="Tahoma"/>
            <family val="2"/>
          </rPr>
          <t>El valor de los ingresos recibidos u obtenidos en el exterior o en moneda extranjera por explotación de intangibles provenientes de vinculados económicos o partes relacionadas, susceptible de constituir renta gravable.</t>
        </r>
        <r>
          <rPr>
            <sz val="8"/>
            <color indexed="81"/>
            <rFont val="Tahoma"/>
            <family val="2"/>
          </rPr>
          <t xml:space="preserve">
</t>
        </r>
      </text>
    </comment>
    <comment ref="D20" authorId="0" shapeId="0">
      <text>
        <r>
          <rPr>
            <b/>
            <sz val="8"/>
            <color indexed="81"/>
            <rFont val="Tahoma"/>
            <family val="2"/>
          </rPr>
          <t>El saldo contable antes del cierre a 31 de diciembre de 2013.</t>
        </r>
      </text>
    </comment>
    <comment ref="E20" authorId="0" shapeId="0">
      <text>
        <r>
          <rPr>
            <b/>
            <sz val="8"/>
            <color indexed="81"/>
            <rFont val="Tahoma"/>
            <family val="2"/>
          </rPr>
          <t>El valor de los ingresos recibidos u obtenidos en el exterior o en moneda extranjera por explotación de intangibles provenientes de vinculados económicos o partes relacionadas, susceptible de constituir renta exenta.</t>
        </r>
        <r>
          <rPr>
            <sz val="8"/>
            <color indexed="81"/>
            <rFont val="Tahoma"/>
            <family val="2"/>
          </rPr>
          <t xml:space="preserve">
</t>
        </r>
      </text>
    </comment>
    <comment ref="F20"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1" authorId="0" shapeId="0">
      <text>
        <r>
          <rPr>
            <b/>
            <sz val="8"/>
            <color indexed="81"/>
            <rFont val="Tahoma"/>
            <family val="2"/>
          </rPr>
          <t>El valor de los ingresos en moneda extranjera u obtenidos en el exterior por concepto de arrendamientos y/o alquileres percibidos, ya sea de bienes muebles o inmuebles, incluyendo los ingresos obtenidos por el sistema de leasing o arrendamiento financiero, susceptible de constituir renta gravable.</t>
        </r>
        <r>
          <rPr>
            <sz val="8"/>
            <color indexed="81"/>
            <rFont val="Tahoma"/>
            <family val="2"/>
          </rPr>
          <t xml:space="preserve">
</t>
        </r>
      </text>
    </comment>
    <comment ref="D21" authorId="0" shapeId="0">
      <text>
        <r>
          <rPr>
            <b/>
            <sz val="8"/>
            <color indexed="81"/>
            <rFont val="Tahoma"/>
            <family val="2"/>
          </rPr>
          <t>El saldo contable antes del cierre a 31 de diciembre de 2013.</t>
        </r>
      </text>
    </comment>
    <comment ref="E21" authorId="0" shapeId="0">
      <text>
        <r>
          <rPr>
            <b/>
            <sz val="8"/>
            <color indexed="81"/>
            <rFont val="Tahoma"/>
            <family val="2"/>
          </rPr>
          <t>El valor de los ingresos en moneda extranjera u obtenidos en el exterior por concepto de arrendamientos y/o alquileres percibidos, ya sea de bienes muebles o inmuebles, incluyendo los ingresos obtenidos por el sistema de leasing o arrendamiento financiero, susceptible de constituir renta exenta.</t>
        </r>
        <r>
          <rPr>
            <sz val="8"/>
            <color indexed="81"/>
            <rFont val="Tahoma"/>
            <family val="2"/>
          </rPr>
          <t xml:space="preserve">
</t>
        </r>
      </text>
    </comment>
    <comment ref="F21"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2" authorId="0" shapeId="0">
      <text>
        <r>
          <rPr>
            <b/>
            <sz val="8"/>
            <color indexed="81"/>
            <rFont val="Tahoma"/>
            <family val="2"/>
          </rPr>
          <t>El valor total de los ingresos brutos que se hayan originado exclusivamente en la actividad aseguradora, de capitalización y fiduciaria, susceptible de constituir renta gravable, tales como: Interés técnico (Capitalización), productos de seguros (Primas emitidas, salvamentos de seguros liquidados, etc.), liberación de reservas de siniestros, (Matemática, técnica, etc.), productos de reaseguros del interior, productos de reaseguros del exterior y, en general, los establecidos por la Superintendencia Financiera para el efecto. (Art. 96 E.T.)  En los contratos de fiducia mercantil, las utilidades obtenidas por el fideicomiso deben incluirse en las declaraciones de renta de los beneficiarios, en el mismo año gravable en que se causan a favor del patrimonio autónomo, conservando el carácter de gravables o no gravables y el mismo concepto y condiciones tributarias que tendrían si fueren percibidas directamente por el beneficiario. (Numeral 2 Art. 102 E.T.)</t>
        </r>
        <r>
          <rPr>
            <sz val="8"/>
            <color indexed="81"/>
            <rFont val="Tahoma"/>
            <family val="2"/>
          </rPr>
          <t xml:space="preserve">
</t>
        </r>
      </text>
    </comment>
    <comment ref="D22" authorId="0" shapeId="0">
      <text>
        <r>
          <rPr>
            <b/>
            <sz val="8"/>
            <color indexed="81"/>
            <rFont val="Tahoma"/>
            <family val="2"/>
          </rPr>
          <t>El saldo contable antes del cierre a 31 de diciembre de 2013.</t>
        </r>
      </text>
    </comment>
    <comment ref="E22" authorId="0" shapeId="0">
      <text>
        <r>
          <rPr>
            <b/>
            <sz val="8"/>
            <color indexed="81"/>
            <rFont val="Tahoma"/>
            <family val="2"/>
          </rPr>
          <t>El valor total de los ingresos brutos que se hayan originado exclusivamente en la actividad aseguradora, de capitalización y fiduciaria, que sea susceptible de constituir renta exenta.</t>
        </r>
        <r>
          <rPr>
            <sz val="8"/>
            <color indexed="81"/>
            <rFont val="Tahoma"/>
            <family val="2"/>
          </rPr>
          <t xml:space="preserve">
</t>
        </r>
      </text>
    </comment>
    <comment ref="F22" authorId="0" shapeId="0">
      <text>
        <r>
          <rPr>
            <b/>
            <sz val="8"/>
            <color indexed="81"/>
            <rFont val="Tahoma"/>
            <family val="2"/>
          </rPr>
          <t>La parte correspondiente del ingreso que por expresa disposición legal no se somete al impuesto sobre la renta, ni ganancia ocasional.</t>
        </r>
      </text>
    </comment>
    <comment ref="C23" authorId="0" shapeId="0">
      <text>
        <r>
          <rPr>
            <b/>
            <sz val="8"/>
            <color indexed="81"/>
            <rFont val="Tahoma"/>
            <family val="2"/>
          </rPr>
          <t>El valor de los ingresos obtenidos por la prestación de los servicios autónomos susceptible de constituir renta gravable.  En los contratos de servicios autónomos que impliquen la existencia de costos y deducciones, tales como los de obra o empresa y los de suministro, la renta líquida está constituida por la diferencia entre el precio del servicio o servicios y el costo o deducciones imputables a su realización. (Art. 200 E.T.)  Se deber tener en cuenta que cuando el pago de los servicios se haga por cuotas en más de un período gravable el valor del ingreso depende de la alternativa escogida, conforme con lo estipulado en el artículo 201 del E.T.</t>
        </r>
        <r>
          <rPr>
            <sz val="8"/>
            <color indexed="81"/>
            <rFont val="Tahoma"/>
            <family val="2"/>
          </rPr>
          <t xml:space="preserve">
</t>
        </r>
      </text>
    </comment>
    <comment ref="D23" authorId="0" shapeId="0">
      <text>
        <r>
          <rPr>
            <b/>
            <sz val="8"/>
            <color indexed="81"/>
            <rFont val="Tahoma"/>
            <family val="2"/>
          </rPr>
          <t>El saldo contable antes del cierre a 31 de diciembre de 2013.</t>
        </r>
      </text>
    </comment>
    <comment ref="E23" authorId="0" shapeId="0">
      <text>
        <r>
          <rPr>
            <b/>
            <sz val="8"/>
            <color indexed="81"/>
            <rFont val="Tahoma"/>
            <family val="2"/>
          </rPr>
          <t>El valor de los ingresos susceptible de constituir renta exenta, por la prestación de los servicios autónomos teniendo en cuenta que el valor del ingreso depende de la alternativa escogida, conforme con lo estipulado en el artículo 201 del Estatuto Tributario.</t>
        </r>
        <r>
          <rPr>
            <sz val="8"/>
            <color indexed="81"/>
            <rFont val="Tahoma"/>
            <family val="2"/>
          </rPr>
          <t xml:space="preserve">
</t>
        </r>
      </text>
    </comment>
    <comment ref="F23"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4" authorId="0" shapeId="0">
      <text>
        <r>
          <rPr>
            <b/>
            <sz val="8"/>
            <color indexed="81"/>
            <rFont val="Tahoma"/>
            <family val="2"/>
          </rPr>
          <t>El valor de los ingresos totales recibidos por venta de productos agrícolas, susceptible de constituir renta gravable.</t>
        </r>
      </text>
    </comment>
    <comment ref="D24" authorId="0" shapeId="0">
      <text>
        <r>
          <rPr>
            <b/>
            <sz val="8"/>
            <color indexed="81"/>
            <rFont val="Tahoma"/>
            <family val="2"/>
          </rPr>
          <t>El saldo contable antes del cierre a 31 de diciembre de 2013.</t>
        </r>
      </text>
    </comment>
    <comment ref="E24" authorId="0" shapeId="0">
      <text>
        <r>
          <rPr>
            <b/>
            <sz val="8"/>
            <color indexed="81"/>
            <rFont val="Tahoma"/>
            <family val="2"/>
          </rPr>
          <t>Los ingresos totales recibidos por venta de productos agrícolas susceptibles de constituir renta exenta, tales como: aprovechamiento de nuevas plantaciones forestales y nuevos aserríos vinculados a éstas, plantaciones de árboles maderables, cumpliendo los requisitos establecidos en el artículo 207-2 del Estatuto Tributario.</t>
        </r>
        <r>
          <rPr>
            <sz val="8"/>
            <color indexed="81"/>
            <rFont val="Tahoma"/>
            <family val="2"/>
          </rPr>
          <t xml:space="preserve">
</t>
        </r>
      </text>
    </comment>
    <comment ref="F24"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5" authorId="0" shapeId="0">
      <text>
        <r>
          <rPr>
            <b/>
            <sz val="8"/>
            <color indexed="81"/>
            <rFont val="Tahoma"/>
            <family val="2"/>
          </rPr>
          <t>El valor de los ingresos obtenidos en el desarrollo del negocio de ganadería y venta de semovientes de especies mayores, susceptible de constituir renta gravable.</t>
        </r>
      </text>
    </comment>
    <comment ref="D25" authorId="0" shapeId="0">
      <text>
        <r>
          <rPr>
            <b/>
            <sz val="8"/>
            <color indexed="81"/>
            <rFont val="Tahoma"/>
            <family val="2"/>
          </rPr>
          <t>El saldo contable antes del cierre a 31 de diciembre de 2013.</t>
        </r>
      </text>
    </comment>
    <comment ref="E25" authorId="0" shapeId="0">
      <text>
        <r>
          <rPr>
            <b/>
            <sz val="8"/>
            <color indexed="81"/>
            <rFont val="Tahoma"/>
            <family val="2"/>
          </rPr>
          <t>Los ingresos por negocio de ganadería y venta de semovientes de especies mayores, susceptibles de constituir renta exenta.</t>
        </r>
        <r>
          <rPr>
            <sz val="8"/>
            <color indexed="81"/>
            <rFont val="Tahoma"/>
            <family val="2"/>
          </rPr>
          <t xml:space="preserve">
</t>
        </r>
      </text>
    </comment>
    <comment ref="F25" authorId="0" shapeId="0">
      <text>
        <r>
          <rPr>
            <b/>
            <sz val="8"/>
            <color indexed="81"/>
            <rFont val="Tahoma"/>
            <family val="2"/>
          </rPr>
          <t>La parte correspondiente del ingreso que por expresa disposición legal no se somete al impuesto sobre la renta, ni ganancia ocasional.</t>
        </r>
      </text>
    </comment>
    <comment ref="C26" authorId="0" shapeId="0">
      <text>
        <r>
          <rPr>
            <b/>
            <sz val="8"/>
            <color indexed="81"/>
            <rFont val="Tahoma"/>
            <family val="2"/>
          </rPr>
          <t>El valor de los ingresos obtenidos en el desarrollo del negocio de ganadería y venta de especies menores, (aves, peces, conejos, patos, etc.) susceptible de constituir renta gravable.</t>
        </r>
        <r>
          <rPr>
            <sz val="8"/>
            <color indexed="81"/>
            <rFont val="Tahoma"/>
            <family val="2"/>
          </rPr>
          <t xml:space="preserve">
</t>
        </r>
      </text>
    </comment>
    <comment ref="D26" authorId="0" shapeId="0">
      <text>
        <r>
          <rPr>
            <b/>
            <sz val="8"/>
            <color indexed="81"/>
            <rFont val="Tahoma"/>
            <family val="2"/>
          </rPr>
          <t>El saldo contable antes del cierre a 31 de diciembre de 2013.</t>
        </r>
      </text>
    </comment>
    <comment ref="E26" authorId="0" shapeId="0">
      <text>
        <r>
          <rPr>
            <b/>
            <sz val="8"/>
            <color indexed="81"/>
            <rFont val="Tahoma"/>
            <family val="2"/>
          </rPr>
          <t>Los ingresos por negocio de ganadería y venta de especies menores, susceptibles de constituir renta exenta.</t>
        </r>
        <r>
          <rPr>
            <sz val="8"/>
            <color indexed="81"/>
            <rFont val="Tahoma"/>
            <family val="2"/>
          </rPr>
          <t xml:space="preserve">
</t>
        </r>
      </text>
    </comment>
    <comment ref="F26"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7" authorId="0" shapeId="0">
      <text>
        <r>
          <rPr>
            <b/>
            <sz val="8"/>
            <color indexed="81"/>
            <rFont val="Tahoma"/>
            <family val="2"/>
          </rPr>
          <t>El valor de los ingresos por dividendos, participaciones y por prima en colocación de acciones obtenidos susceptible de constituir renta gravada. Los ingresos por concepto de dividendos y de participación de utilidades en sociedades de responsabilidad limitada o asimiladas, se entienden realizados por el respectivo accionista, socio, comunero, asociado, cuando les hayan sido abonados en cuenta en calidad de exigibles.</t>
        </r>
        <r>
          <rPr>
            <sz val="8"/>
            <color indexed="81"/>
            <rFont val="Tahoma"/>
            <family val="2"/>
          </rPr>
          <t xml:space="preserve">
</t>
        </r>
      </text>
    </comment>
    <comment ref="D27" authorId="0" shapeId="0">
      <text>
        <r>
          <rPr>
            <b/>
            <sz val="8"/>
            <color indexed="81"/>
            <rFont val="Tahoma"/>
            <family val="2"/>
          </rPr>
          <t>El saldo contable antes del cierre a 31 de diciembre de 2013.</t>
        </r>
      </text>
    </comment>
    <comment ref="E27" authorId="0" shapeId="0">
      <text>
        <r>
          <rPr>
            <b/>
            <sz val="8"/>
            <color indexed="81"/>
            <rFont val="Tahoma"/>
            <family val="2"/>
          </rPr>
          <t>Los ingresos por dividendos, participaciones y por prima en colocación de acciones obtenidos, susceptibles de constituir renta exenta.</t>
        </r>
        <r>
          <rPr>
            <sz val="8"/>
            <color indexed="81"/>
            <rFont val="Tahoma"/>
            <family val="2"/>
          </rPr>
          <t xml:space="preserve">
</t>
        </r>
      </text>
    </comment>
    <comment ref="F27"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8" authorId="0" shapeId="0">
      <text>
        <r>
          <rPr>
            <b/>
            <sz val="8"/>
            <color indexed="81"/>
            <rFont val="Tahoma"/>
            <family val="2"/>
          </rPr>
          <t>El valor de los ingresos obtenidos por conceptos no incluidos en las casillas anteriores.  También incluya los valores correspondientes a las rentas líquidas especiales por transporte internacional (Art. 203 E.T.), por la explotación de películas cinematográficas en el país (Art. 204 E.T.) y por la explotación de programas de computador (Art. 204-1 E.T.)c</t>
        </r>
        <r>
          <rPr>
            <sz val="8"/>
            <color indexed="81"/>
            <rFont val="Tahoma"/>
            <family val="2"/>
          </rPr>
          <t xml:space="preserve">
</t>
        </r>
      </text>
    </comment>
    <comment ref="D28" authorId="0" shapeId="0">
      <text>
        <r>
          <rPr>
            <b/>
            <sz val="8"/>
            <color indexed="81"/>
            <rFont val="Tahoma"/>
            <family val="2"/>
          </rPr>
          <t>El saldo contable antes del cierre a 31 de diciembre de 2013.</t>
        </r>
      </text>
    </comment>
    <comment ref="E28" authorId="0" shapeId="0">
      <text>
        <r>
          <rPr>
            <b/>
            <sz val="8"/>
            <color indexed="81"/>
            <rFont val="Tahoma"/>
            <family val="2"/>
          </rPr>
          <t>El valor de los ingresos por conceptos no incluidos en las casillas anteriores, que constituyan renta exenta.</t>
        </r>
        <r>
          <rPr>
            <sz val="8"/>
            <color indexed="81"/>
            <rFont val="Tahoma"/>
            <family val="2"/>
          </rPr>
          <t xml:space="preserve">
</t>
        </r>
      </text>
    </comment>
    <comment ref="F28" authorId="0" shapeId="0">
      <text>
        <r>
          <rPr>
            <b/>
            <sz val="8"/>
            <color indexed="81"/>
            <rFont val="Tahoma"/>
            <family val="2"/>
          </rPr>
          <t>La parte correspondiente del ingreso que por expresa disposición legal no se somete al impuesto sobre la renta, ni ganancia ocasional.</t>
        </r>
      </text>
    </comment>
    <comment ref="C29" authorId="0" shapeId="0">
      <text>
        <r>
          <rPr>
            <b/>
            <sz val="8"/>
            <color indexed="81"/>
            <rFont val="Tahoma"/>
            <family val="2"/>
          </rPr>
          <t>(Dato Informativo)  El valor de los ingresos operacionales obtenidos en países miembros de la CAN que constituyen renta gravada.</t>
        </r>
        <r>
          <rPr>
            <sz val="8"/>
            <color indexed="81"/>
            <rFont val="Tahoma"/>
            <family val="2"/>
          </rPr>
          <t xml:space="preserve">
</t>
        </r>
      </text>
    </comment>
    <comment ref="E29" authorId="0" shapeId="0">
      <text>
        <r>
          <rPr>
            <b/>
            <sz val="8"/>
            <color indexed="81"/>
            <rFont val="Tahoma"/>
            <family val="2"/>
          </rPr>
          <t>(Dato Informativo)  El valor de los ingresos operacionales obtenidos en países miembros de la CAN que constituyen renta exenta.</t>
        </r>
        <r>
          <rPr>
            <sz val="8"/>
            <color indexed="81"/>
            <rFont val="Tahoma"/>
            <family val="2"/>
          </rPr>
          <t xml:space="preserve">
</t>
        </r>
      </text>
    </comment>
    <comment ref="F29" authorId="0" shapeId="0">
      <text>
        <r>
          <rPr>
            <b/>
            <sz val="8"/>
            <color indexed="81"/>
            <rFont val="Tahoma"/>
            <family val="2"/>
          </rPr>
          <t>(Dato Informativo)  El valor de los ingresos operacionales obtenidos en países miembros de la CAN no constitutivos de renta ni ganancia ocasional.</t>
        </r>
        <r>
          <rPr>
            <sz val="8"/>
            <color indexed="81"/>
            <rFont val="Tahoma"/>
            <family val="2"/>
          </rPr>
          <t xml:space="preserve">
</t>
        </r>
      </text>
    </comment>
  </commentList>
</comments>
</file>

<file path=xl/comments6.xml><?xml version="1.0" encoding="utf-8"?>
<comments xmlns="http://schemas.openxmlformats.org/spreadsheetml/2006/main">
  <authors>
    <author>familia</author>
  </authors>
  <commentList>
    <comment ref="C6" authorId="0" shapeId="0">
      <text>
        <r>
          <rPr>
            <b/>
            <sz val="8"/>
            <color indexed="81"/>
            <rFont val="Tahoma"/>
            <family val="2"/>
          </rPr>
          <t>Sumatoria del Concepto 1 “Ingresos susceptibles de constituir renta gravable”, casillas 244 a 266.</t>
        </r>
        <r>
          <rPr>
            <sz val="8"/>
            <color indexed="81"/>
            <rFont val="Tahoma"/>
            <family val="2"/>
          </rPr>
          <t xml:space="preserve">
</t>
        </r>
      </text>
    </comment>
    <comment ref="D6" authorId="0" shapeId="0">
      <text>
        <r>
          <rPr>
            <b/>
            <sz val="8"/>
            <color indexed="81"/>
            <rFont val="Tahoma"/>
            <family val="2"/>
          </rPr>
          <t>Sumatoria de Concepto 2 “Valor contable”, casillas 244 a 266.</t>
        </r>
      </text>
    </comment>
    <comment ref="E6" authorId="0" shapeId="0">
      <text>
        <r>
          <rPr>
            <b/>
            <sz val="8"/>
            <color indexed="81"/>
            <rFont val="Tahoma"/>
            <family val="2"/>
          </rPr>
          <t>Sumatoria de casillas 244 a 266.</t>
        </r>
      </text>
    </comment>
    <comment ref="F6" authorId="0" shapeId="0">
      <text>
        <r>
          <rPr>
            <b/>
            <sz val="8"/>
            <color indexed="81"/>
            <rFont val="Tahoma"/>
            <family val="2"/>
          </rPr>
          <t>Sumatoria de casillas 244 a 266.</t>
        </r>
      </text>
    </comment>
    <comment ref="C7" authorId="0" shapeId="0">
      <text>
        <r>
          <rPr>
            <b/>
            <sz val="8"/>
            <color indexed="81"/>
            <rFont val="Tahoma"/>
            <family val="2"/>
          </rPr>
          <t>El valor de las ventas de bienes en el país o en moneda nacional que no corresponden propiamente al desarrollo ordinario de las operaciones, tales como: materia prima, materiales de desecho, envases y empaques y productos en remate, que constituyan renta gravable, susceptible de constituir renta gravable. No incluya los ingresos percibidos de vinculados económicos o partes relacionadas.</t>
        </r>
        <r>
          <rPr>
            <sz val="8"/>
            <color indexed="81"/>
            <rFont val="Tahoma"/>
            <family val="2"/>
          </rPr>
          <t xml:space="preserve">
</t>
        </r>
      </text>
    </comment>
    <comment ref="D7" authorId="0" shapeId="0">
      <text>
        <r>
          <rPr>
            <b/>
            <sz val="8"/>
            <color indexed="81"/>
            <rFont val="Tahoma"/>
            <family val="2"/>
          </rPr>
          <t>El saldo contable antes del cierre a 31 de diciembre de 2013.</t>
        </r>
        <r>
          <rPr>
            <sz val="8"/>
            <color indexed="81"/>
            <rFont val="Tahoma"/>
            <family val="2"/>
          </rPr>
          <t xml:space="preserve">
</t>
        </r>
      </text>
    </comment>
    <comment ref="E7" authorId="0" shapeId="0">
      <text>
        <r>
          <rPr>
            <b/>
            <sz val="8"/>
            <color indexed="81"/>
            <rFont val="Tahoma"/>
            <family val="2"/>
          </rPr>
          <t>El valor de las ventas de bienes en el país o en moneda nacional que no corresponden propiamente al desarrollo ordinario de las operaciones, tales como: materia prima, materiales de desecho, envases y empaques y productos en remate, susceptible de constituir renta exenta, sin incluir los percibidos de vinculados económicos o partes relacionadas.</t>
        </r>
      </text>
    </comment>
    <comment ref="F7"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8" authorId="0" shapeId="0">
      <text>
        <r>
          <rPr>
            <b/>
            <sz val="8"/>
            <color indexed="81"/>
            <rFont val="Tahoma"/>
            <family val="2"/>
          </rPr>
          <t>El valor de los ingresos obtenidos por concepto de prestación de servicios, honorarios y comisiones en el país o en moneda nacional, susceptible de constituir renta gravable, sin incluir los percibidos de vinculados económicos o partes relacionadas.</t>
        </r>
      </text>
    </comment>
    <comment ref="D8" authorId="0" shapeId="0">
      <text>
        <r>
          <rPr>
            <b/>
            <sz val="8"/>
            <color indexed="81"/>
            <rFont val="Tahoma"/>
            <family val="2"/>
          </rPr>
          <t>El saldo contable antes del cierre a 31 de diciembre de 2013.</t>
        </r>
        <r>
          <rPr>
            <sz val="8"/>
            <color indexed="81"/>
            <rFont val="Tahoma"/>
            <family val="2"/>
          </rPr>
          <t xml:space="preserve">
</t>
        </r>
      </text>
    </comment>
    <comment ref="E8" authorId="0" shapeId="0">
      <text>
        <r>
          <rPr>
            <b/>
            <sz val="8"/>
            <color indexed="81"/>
            <rFont val="Tahoma"/>
            <family val="2"/>
          </rPr>
          <t>El valor de los ingresos, susceptible de constituir renta exenta, por concepto de prestación de servicios, honorarios y comisiones en el país o en moneda nacional, sin incluir los percibidos de vinculados económicos o partes relacionadas, de comercializadoras internacionales y de usuarios de zonas francas.</t>
        </r>
        <r>
          <rPr>
            <sz val="8"/>
            <color indexed="81"/>
            <rFont val="Tahoma"/>
            <family val="2"/>
          </rPr>
          <t xml:space="preserve">
</t>
        </r>
      </text>
    </comment>
    <comment ref="F8"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9" authorId="0" shapeId="0">
      <text>
        <r>
          <rPr>
            <b/>
            <sz val="8"/>
            <color indexed="81"/>
            <rFont val="Tahoma"/>
            <family val="2"/>
          </rPr>
          <t>El valor de los ingresos obtenidos en el país o en moneda nacional por otras ventas, prestación de servicios, honorarios y comisiones a vinculados económicos o partes relacionadas, susceptible de constituir renta gravable.</t>
        </r>
        <r>
          <rPr>
            <sz val="8"/>
            <color indexed="81"/>
            <rFont val="Tahoma"/>
            <family val="2"/>
          </rPr>
          <t xml:space="preserve">
</t>
        </r>
      </text>
    </comment>
    <comment ref="D9" authorId="0" shapeId="0">
      <text>
        <r>
          <rPr>
            <b/>
            <sz val="8"/>
            <color indexed="81"/>
            <rFont val="Tahoma"/>
            <family val="2"/>
          </rPr>
          <t>El saldo contable antes del cierre a 31 de diciembre de 2013.</t>
        </r>
        <r>
          <rPr>
            <sz val="8"/>
            <color indexed="81"/>
            <rFont val="Tahoma"/>
            <family val="2"/>
          </rPr>
          <t xml:space="preserve">
</t>
        </r>
      </text>
    </comment>
    <comment ref="E9" authorId="0" shapeId="0">
      <text>
        <r>
          <rPr>
            <b/>
            <sz val="8"/>
            <color indexed="81"/>
            <rFont val="Tahoma"/>
            <family val="2"/>
          </rPr>
          <t>El valor de los ingresos, susceptible de constituir renta exenta, obtenidos en el país o en moneda nacional por otras ventas, prestación de servicios, honorarios y comisiones a vinculados económicos o partes relacionadas.</t>
        </r>
        <r>
          <rPr>
            <sz val="8"/>
            <color indexed="81"/>
            <rFont val="Tahoma"/>
            <family val="2"/>
          </rPr>
          <t xml:space="preserve">
</t>
        </r>
      </text>
    </comment>
    <comment ref="F9" authorId="0" shapeId="0">
      <text>
        <r>
          <rPr>
            <b/>
            <sz val="8"/>
            <color indexed="81"/>
            <rFont val="Tahoma"/>
            <family val="2"/>
          </rPr>
          <t>La parte correspondiente del ingreso que por expresa disposición legal no se somete al impuesto sobre la renta, ni ganancia ocasional.</t>
        </r>
      </text>
    </comment>
    <comment ref="C10" authorId="0" shapeId="0">
      <text>
        <r>
          <rPr>
            <b/>
            <sz val="8"/>
            <color indexed="81"/>
            <rFont val="Tahoma"/>
            <family val="2"/>
          </rPr>
          <t>El valor de los ingresos por explotación de intangibles en el país o en moneda nacional, tales como: marcas, patentes, derechos de autor, entre otros, susceptible de constituir renta gravable.</t>
        </r>
        <r>
          <rPr>
            <sz val="8"/>
            <color indexed="81"/>
            <rFont val="Tahoma"/>
            <family val="2"/>
          </rPr>
          <t xml:space="preserve">
</t>
        </r>
      </text>
    </comment>
    <comment ref="D10" authorId="0" shapeId="0">
      <text>
        <r>
          <rPr>
            <b/>
            <sz val="8"/>
            <color indexed="81"/>
            <rFont val="Tahoma"/>
            <family val="2"/>
          </rPr>
          <t>El saldo contable antes del cierre a 31 de diciembre de 2013.</t>
        </r>
        <r>
          <rPr>
            <sz val="8"/>
            <color indexed="81"/>
            <rFont val="Tahoma"/>
            <family val="2"/>
          </rPr>
          <t xml:space="preserve">
</t>
        </r>
      </text>
    </comment>
    <comment ref="E10" authorId="0" shapeId="0">
      <text>
        <r>
          <rPr>
            <b/>
            <sz val="8"/>
            <color indexed="81"/>
            <rFont val="Tahoma"/>
            <family val="2"/>
          </rPr>
          <t>El valor de los ingresos, susceptible de constituir renta exenta, por explotación de intangibles en moneda nacional, tales como: marcas, patentes, derechos de autor, entre otros. Respecto de los libros editados e impresos en Colombia, por cada título y por cada año, son exentos los ingresos por concepto de derechos de autor que reciban los autores y traductores por libros de carácter científico o cultural, así como los provenientes de la primera edición y primera tirada de libros.</t>
        </r>
        <r>
          <rPr>
            <sz val="8"/>
            <color indexed="81"/>
            <rFont val="Tahoma"/>
            <family val="2"/>
          </rPr>
          <t xml:space="preserve">
</t>
        </r>
      </text>
    </comment>
    <comment ref="F10"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1" authorId="0" shapeId="0">
      <text>
        <r>
          <rPr>
            <b/>
            <sz val="8"/>
            <color indexed="81"/>
            <rFont val="Tahoma"/>
            <family val="2"/>
          </rPr>
          <t>El valor de los ingresos obtenidos en el país o en moneda nacional por concepto de arrendamientos y alquileres percibidos, ya sea de bienes muebles o inmuebles, susceptible de constituir renta gravable.</t>
        </r>
        <r>
          <rPr>
            <sz val="8"/>
            <color indexed="81"/>
            <rFont val="Tahoma"/>
            <family val="2"/>
          </rPr>
          <t xml:space="preserve">
</t>
        </r>
      </text>
    </comment>
    <comment ref="D11" authorId="0" shapeId="0">
      <text>
        <r>
          <rPr>
            <b/>
            <sz val="8"/>
            <color indexed="81"/>
            <rFont val="Tahoma"/>
            <family val="2"/>
          </rPr>
          <t>El saldo contable antes del cierre a 31 de diciembre de 2013.</t>
        </r>
        <r>
          <rPr>
            <sz val="8"/>
            <color indexed="81"/>
            <rFont val="Tahoma"/>
            <family val="2"/>
          </rPr>
          <t xml:space="preserve">
</t>
        </r>
      </text>
    </comment>
    <comment ref="E11" authorId="0" shapeId="0">
      <text>
        <r>
          <rPr>
            <b/>
            <sz val="8"/>
            <color indexed="81"/>
            <rFont val="Tahoma"/>
            <family val="2"/>
          </rPr>
          <t>El valor de los ingresos obtenidos en el país o en moneda nacional por concepto de arrendamientos percibidos, ya sea de bienes muebles o inmuebles, susceptible de constituir renta exenta.</t>
        </r>
      </text>
    </comment>
    <comment ref="F11"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2" authorId="0" shapeId="0">
      <text>
        <r>
          <rPr>
            <b/>
            <sz val="8"/>
            <color indexed="81"/>
            <rFont val="Tahoma"/>
            <family val="2"/>
          </rPr>
          <t>El valor de las ventas de bienes en el exterior o en moneda extranjera que no corresponden propiamente al desarrollo ordinario de las operaciones, tales como: materia prima, materiales de desecho, envases y empaques y productos en remate, susceptible de constituir renta gravable, sin incluir los percibidos de vinculados económicos o partes relacionadas.</t>
        </r>
        <r>
          <rPr>
            <sz val="8"/>
            <color indexed="81"/>
            <rFont val="Tahoma"/>
            <family val="2"/>
          </rPr>
          <t xml:space="preserve">
</t>
        </r>
      </text>
    </comment>
    <comment ref="D12" authorId="0" shapeId="0">
      <text>
        <r>
          <rPr>
            <b/>
            <sz val="8"/>
            <color indexed="81"/>
            <rFont val="Tahoma"/>
            <family val="2"/>
          </rPr>
          <t>El saldo contable antes del cierre a 31 de diciembre de 2013.</t>
        </r>
        <r>
          <rPr>
            <sz val="8"/>
            <color indexed="81"/>
            <rFont val="Tahoma"/>
            <family val="2"/>
          </rPr>
          <t xml:space="preserve">
</t>
        </r>
      </text>
    </comment>
    <comment ref="E12" authorId="0" shapeId="0">
      <text>
        <r>
          <rPr>
            <b/>
            <sz val="8"/>
            <color indexed="81"/>
            <rFont val="Tahoma"/>
            <family val="2"/>
          </rPr>
          <t>El valor de las ventas de bienes en el exterior o en moneda extranjera que no corresponden propiamente al desarrollo ordinario de las operaciones, tales como: materia prima, materiales de desecho, envases y empaques y productos en remate, que constituyan renta exenta, susceptible de constituir renta exenta, sin incluir los percibidos de vinculados económicos o partes relacionadas a registrar en la casilla 277.</t>
        </r>
        <r>
          <rPr>
            <sz val="8"/>
            <color indexed="81"/>
            <rFont val="Tahoma"/>
            <family val="2"/>
          </rPr>
          <t xml:space="preserve">
</t>
        </r>
      </text>
    </comment>
    <comment ref="F12"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3" authorId="0" shapeId="0">
      <text>
        <r>
          <rPr>
            <b/>
            <sz val="8"/>
            <color indexed="81"/>
            <rFont val="Tahoma"/>
            <family val="2"/>
          </rPr>
          <t>El valor de los ingresos obtenidos por concepto de prestación de servicios, honorarios y comisiones en el exterior o en moneda extranjera, susceptible de constituir renta gravable, sin incluir los percibidos de vinculados económicos o partes relacionadas.</t>
        </r>
        <r>
          <rPr>
            <sz val="8"/>
            <color indexed="81"/>
            <rFont val="Tahoma"/>
            <family val="2"/>
          </rPr>
          <t xml:space="preserve">
</t>
        </r>
      </text>
    </comment>
    <comment ref="D13" authorId="0" shapeId="0">
      <text>
        <r>
          <rPr>
            <b/>
            <sz val="8"/>
            <color indexed="81"/>
            <rFont val="Tahoma"/>
            <family val="2"/>
          </rPr>
          <t>El saldo contable antes del cierre a 31 de diciembre de 2013.</t>
        </r>
        <r>
          <rPr>
            <sz val="8"/>
            <color indexed="81"/>
            <rFont val="Tahoma"/>
            <family val="2"/>
          </rPr>
          <t xml:space="preserve">
</t>
        </r>
      </text>
    </comment>
    <comment ref="E13" authorId="0" shapeId="0">
      <text>
        <r>
          <rPr>
            <b/>
            <sz val="8"/>
            <color indexed="81"/>
            <rFont val="Tahoma"/>
            <family val="2"/>
          </rPr>
          <t>El valor de los ingresos, susceptible de constituir renta exenta, por concepto de prestación de servicios, honorarios y comisiones en el exterior o en moneda extranjera, sin incluir los percibidos de vinculados económicos o partes relacionadas a registrar en la casilla 277.</t>
        </r>
        <r>
          <rPr>
            <sz val="8"/>
            <color indexed="81"/>
            <rFont val="Tahoma"/>
            <family val="2"/>
          </rPr>
          <t xml:space="preserve">
</t>
        </r>
      </text>
    </comment>
    <comment ref="F13"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4" authorId="0" shapeId="0">
      <text>
        <r>
          <rPr>
            <b/>
            <sz val="8"/>
            <color indexed="81"/>
            <rFont val="Tahoma"/>
            <family val="2"/>
          </rPr>
          <t>El valor de los ingresos por concepto de servicios técnicos, asistencia técnica y consultoría en el exterior o en moneda extranjera, susceptible de constituir renta gravable, sin incluir los percibidos de vinculados económicos o partes relacionadas, de comercializadoras internacionales y de usuarios de zonas francas.</t>
        </r>
        <r>
          <rPr>
            <sz val="8"/>
            <color indexed="81"/>
            <rFont val="Tahoma"/>
            <family val="2"/>
          </rPr>
          <t xml:space="preserve">
</t>
        </r>
      </text>
    </comment>
    <comment ref="D14" authorId="0" shapeId="0">
      <text>
        <r>
          <rPr>
            <b/>
            <sz val="8"/>
            <color indexed="81"/>
            <rFont val="Tahoma"/>
            <family val="2"/>
          </rPr>
          <t>El saldo contable antes del cierre a 31 de diciembre de 2013.</t>
        </r>
        <r>
          <rPr>
            <sz val="8"/>
            <color indexed="81"/>
            <rFont val="Tahoma"/>
            <family val="2"/>
          </rPr>
          <t xml:space="preserve">
</t>
        </r>
      </text>
    </comment>
    <comment ref="E14" authorId="0" shapeId="0">
      <text>
        <r>
          <rPr>
            <b/>
            <sz val="8"/>
            <color indexed="81"/>
            <rFont val="Tahoma"/>
            <family val="2"/>
          </rPr>
          <t>El valor de los ingresos susceptible de constituir renta exenta, por concepto de servicios técnicos, asistencia técnica y consultoría en el exterior o en moneda extranjera, en virtud de convenios internacionales a fin de evitar la doble tributación, sin incluir los percibidos de vinculados económicos o partes relacionadas, de comercializadoras internacionales y de usuarios de zonas francas.</t>
        </r>
        <r>
          <rPr>
            <sz val="8"/>
            <color indexed="81"/>
            <rFont val="Tahoma"/>
            <family val="2"/>
          </rPr>
          <t xml:space="preserve">
</t>
        </r>
      </text>
    </comment>
    <comment ref="F14"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5" authorId="0" shapeId="0">
      <text>
        <r>
          <rPr>
            <b/>
            <sz val="8"/>
            <color indexed="81"/>
            <rFont val="Tahoma"/>
            <family val="2"/>
          </rPr>
          <t>El valor de las ventas de bienes y prestación de servicios en el exterior o en moneda extranjera, a vinculados económicos o partes relacionadas, susceptible de constituir renta gravable.</t>
        </r>
        <r>
          <rPr>
            <sz val="8"/>
            <color indexed="81"/>
            <rFont val="Tahoma"/>
            <family val="2"/>
          </rPr>
          <t xml:space="preserve">
</t>
        </r>
      </text>
    </comment>
    <comment ref="D15" authorId="0" shapeId="0">
      <text>
        <r>
          <rPr>
            <b/>
            <sz val="8"/>
            <color indexed="81"/>
            <rFont val="Tahoma"/>
            <family val="2"/>
          </rPr>
          <t>El saldo contable antes del cierre a 31 de diciembre de 2013.</t>
        </r>
        <r>
          <rPr>
            <sz val="8"/>
            <color indexed="81"/>
            <rFont val="Tahoma"/>
            <family val="2"/>
          </rPr>
          <t xml:space="preserve">
</t>
        </r>
      </text>
    </comment>
    <comment ref="E15" authorId="0" shapeId="0">
      <text>
        <r>
          <rPr>
            <b/>
            <sz val="8"/>
            <color indexed="81"/>
            <rFont val="Tahoma"/>
            <family val="2"/>
          </rPr>
          <t>El valor de las ventas de bienes y prestación de servicios en el exterior o en moneda extranjera, a vinculados económicos o partes relacionadas, susceptible de constituir renta exenta.</t>
        </r>
        <r>
          <rPr>
            <sz val="8"/>
            <color indexed="81"/>
            <rFont val="Tahoma"/>
            <family val="2"/>
          </rPr>
          <t xml:space="preserve">
</t>
        </r>
      </text>
    </comment>
    <comment ref="F15"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6" authorId="0" shapeId="0">
      <text>
        <r>
          <rPr>
            <b/>
            <sz val="8"/>
            <color indexed="81"/>
            <rFont val="Tahoma"/>
            <family val="2"/>
          </rPr>
          <t>El valor de los ingresos obtenidos en el exterior o en moneda extranjera por explotación de intangibles proveniente de vinculados económicos o partes relacionadas, susceptible de constituir renta gravable.</t>
        </r>
        <r>
          <rPr>
            <sz val="8"/>
            <color indexed="81"/>
            <rFont val="Tahoma"/>
            <family val="2"/>
          </rPr>
          <t xml:space="preserve">
</t>
        </r>
      </text>
    </comment>
    <comment ref="D16" authorId="0" shapeId="0">
      <text>
        <r>
          <rPr>
            <b/>
            <sz val="8"/>
            <color indexed="81"/>
            <rFont val="Tahoma"/>
            <family val="2"/>
          </rPr>
          <t>El saldo contable antes del cierre a 31 de diciembre de 2013.</t>
        </r>
        <r>
          <rPr>
            <sz val="8"/>
            <color indexed="81"/>
            <rFont val="Tahoma"/>
            <family val="2"/>
          </rPr>
          <t xml:space="preserve">
</t>
        </r>
      </text>
    </comment>
    <comment ref="E16" authorId="0" shapeId="0">
      <text>
        <r>
          <rPr>
            <b/>
            <sz val="8"/>
            <color indexed="81"/>
            <rFont val="Tahoma"/>
            <family val="2"/>
          </rPr>
          <t>El valor de los ingresos, susceptible de constituir renta exenta, obtenidos en el exterior o en moneda extranjera por explotación de intangibles proveniente de vinculados económicos o partes relacionadas.</t>
        </r>
      </text>
    </comment>
    <comment ref="F16" authorId="0" shapeId="0">
      <text>
        <r>
          <rPr>
            <b/>
            <sz val="8"/>
            <color indexed="81"/>
            <rFont val="Tahoma"/>
            <family val="2"/>
          </rPr>
          <t>La parte correspondiente del ingreso que por expresa disposición legal no se somete al impuesto sobre la renta, ni ganancia ocasional.</t>
        </r>
      </text>
    </comment>
    <comment ref="C17" authorId="0" shapeId="0">
      <text>
        <r>
          <rPr>
            <b/>
            <sz val="8"/>
            <color indexed="81"/>
            <rFont val="Tahoma"/>
            <family val="2"/>
          </rPr>
          <t>El valor de las ventas en el país de bienes de exportación a las sociedades de comercialización internacional, así como los ingresos por los servicios intermedios de la producción que se prestan a tales sociedades, susceptible de constituir renta gravable.</t>
        </r>
        <r>
          <rPr>
            <sz val="8"/>
            <color indexed="81"/>
            <rFont val="Tahoma"/>
            <family val="2"/>
          </rPr>
          <t xml:space="preserve">
</t>
        </r>
      </text>
    </comment>
    <comment ref="D17" authorId="0" shapeId="0">
      <text>
        <r>
          <rPr>
            <b/>
            <sz val="8"/>
            <color indexed="81"/>
            <rFont val="Tahoma"/>
            <family val="2"/>
          </rPr>
          <t>El saldo contable antes del cierre a 31 de diciembre de 2013.</t>
        </r>
        <r>
          <rPr>
            <sz val="8"/>
            <color indexed="81"/>
            <rFont val="Tahoma"/>
            <family val="2"/>
          </rPr>
          <t xml:space="preserve">
</t>
        </r>
      </text>
    </comment>
    <comment ref="E17" authorId="0" shapeId="0">
      <text>
        <r>
          <rPr>
            <b/>
            <sz val="8"/>
            <color indexed="81"/>
            <rFont val="Tahoma"/>
            <family val="2"/>
          </rPr>
          <t>El valor de las ventas en el país de bienes de exportación a las sociedades de comercialización internacional, así como los ingresos por los servicios intermedios de la producción que se prestan a tales sociedades, susceptible de constituir renta exenta.</t>
        </r>
        <r>
          <rPr>
            <sz val="8"/>
            <color indexed="81"/>
            <rFont val="Tahoma"/>
            <family val="2"/>
          </rPr>
          <t xml:space="preserve">
</t>
        </r>
      </text>
    </comment>
    <comment ref="F17"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8" authorId="0" shapeId="0">
      <text>
        <r>
          <rPr>
            <b/>
            <sz val="8"/>
            <color indexed="81"/>
            <rFont val="Tahoma"/>
            <family val="2"/>
          </rPr>
          <t>El valor de las ventas de bienes y servicios a usuarios de zonas francas, susceptible de constituir renta gravable.</t>
        </r>
        <r>
          <rPr>
            <sz val="8"/>
            <color indexed="81"/>
            <rFont val="Tahoma"/>
            <family val="2"/>
          </rPr>
          <t xml:space="preserve">
</t>
        </r>
      </text>
    </comment>
    <comment ref="D18" authorId="0" shapeId="0">
      <text>
        <r>
          <rPr>
            <b/>
            <sz val="8"/>
            <color indexed="81"/>
            <rFont val="Tahoma"/>
            <family val="2"/>
          </rPr>
          <t>El saldo contable antes del cierre a 31 de diciembre de 2013.</t>
        </r>
        <r>
          <rPr>
            <sz val="8"/>
            <color indexed="81"/>
            <rFont val="Tahoma"/>
            <family val="2"/>
          </rPr>
          <t xml:space="preserve">
</t>
        </r>
      </text>
    </comment>
    <comment ref="E18" authorId="0" shapeId="0">
      <text>
        <r>
          <rPr>
            <b/>
            <sz val="8"/>
            <color indexed="81"/>
            <rFont val="Tahoma"/>
            <family val="2"/>
          </rPr>
          <t>El valor de las ventas de bienes y servicios a usuarios de zonas francas, susceptible de constituir renta exenta.</t>
        </r>
      </text>
    </comment>
    <comment ref="F18"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19" authorId="0" shapeId="0">
      <text>
        <r>
          <rPr>
            <b/>
            <sz val="8"/>
            <color indexed="81"/>
            <rFont val="Tahoma"/>
            <family val="2"/>
          </rPr>
          <t>El valor de los ingresos obtenidos en el exterior o en moneda extranjera por explotación de intangibles, susceptible de constituir renta gravable.</t>
        </r>
        <r>
          <rPr>
            <sz val="8"/>
            <color indexed="81"/>
            <rFont val="Tahoma"/>
            <family val="2"/>
          </rPr>
          <t xml:space="preserve">
</t>
        </r>
      </text>
    </comment>
    <comment ref="D19" authorId="0" shapeId="0">
      <text>
        <r>
          <rPr>
            <b/>
            <sz val="8"/>
            <color indexed="81"/>
            <rFont val="Tahoma"/>
            <family val="2"/>
          </rPr>
          <t>El saldo contable antes del cierre a 31 de diciembre de 2013.</t>
        </r>
        <r>
          <rPr>
            <sz val="8"/>
            <color indexed="81"/>
            <rFont val="Tahoma"/>
            <family val="2"/>
          </rPr>
          <t xml:space="preserve">
</t>
        </r>
      </text>
    </comment>
    <comment ref="E19" authorId="0" shapeId="0">
      <text>
        <r>
          <rPr>
            <b/>
            <sz val="8"/>
            <color indexed="81"/>
            <rFont val="Tahoma"/>
            <family val="2"/>
          </rPr>
          <t>El valor de los ingresos, susceptible de constituir renta exenta, obtenidos en el exterior o en moneda extranjera por explotación de intangibles.</t>
        </r>
      </text>
    </comment>
    <comment ref="F19"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0" authorId="0" shapeId="0">
      <text>
        <r>
          <rPr>
            <b/>
            <sz val="8"/>
            <color indexed="81"/>
            <rFont val="Tahoma"/>
            <family val="2"/>
          </rPr>
          <t>El valor de los ingresos del exterior o en moneda extranjera por concepto de arrendamientos percibidos, ya sea de bienes muebles o inmuebles, susceptible de constituir renta gravable.</t>
        </r>
      </text>
    </comment>
    <comment ref="D20" authorId="0" shapeId="0">
      <text>
        <r>
          <rPr>
            <b/>
            <sz val="8"/>
            <color indexed="81"/>
            <rFont val="Tahoma"/>
            <family val="2"/>
          </rPr>
          <t>El saldo contable antes del cierre a 31 de diciembre de 2013.</t>
        </r>
        <r>
          <rPr>
            <sz val="8"/>
            <color indexed="81"/>
            <rFont val="Tahoma"/>
            <family val="2"/>
          </rPr>
          <t xml:space="preserve">
</t>
        </r>
      </text>
    </comment>
    <comment ref="E20" authorId="0" shapeId="0">
      <text>
        <r>
          <rPr>
            <b/>
            <sz val="8"/>
            <color indexed="81"/>
            <rFont val="Tahoma"/>
            <family val="2"/>
          </rPr>
          <t>Los ingresos del exterior o en moneda extranjera por concepto de arrendamientos percibidos, ya sea de bienes muebles o inmuebles, incluyendo los ingresos obtenidos por el sistema de leasing o arrendamiento financiero, susceptible de constituir renta exenta.</t>
        </r>
        <r>
          <rPr>
            <sz val="8"/>
            <color indexed="81"/>
            <rFont val="Tahoma"/>
            <family val="2"/>
          </rPr>
          <t xml:space="preserve">
</t>
        </r>
      </text>
    </comment>
    <comment ref="F20"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1" authorId="0" shapeId="0">
      <text>
        <r>
          <rPr>
            <b/>
            <sz val="8"/>
            <color indexed="81"/>
            <rFont val="Tahoma"/>
            <family val="2"/>
          </rPr>
          <t>El valor del ajuste por diferencia en cambio de los activos en moneda extranjera poseídos a 31 de diciembre de 2012, susceptible de constituir renta gravable. Para quienes lleven contabilidad de causación, constituye ingreso en el mismo ejercicio, el valor del ajuste por diferencia en cambio. (Art. 32-1 E.T.)</t>
        </r>
        <r>
          <rPr>
            <sz val="8"/>
            <color indexed="81"/>
            <rFont val="Tahoma"/>
            <family val="2"/>
          </rPr>
          <t xml:space="preserve">
</t>
        </r>
      </text>
    </comment>
    <comment ref="D21" authorId="0" shapeId="0">
      <text>
        <r>
          <rPr>
            <b/>
            <sz val="8"/>
            <color indexed="81"/>
            <rFont val="Tahoma"/>
            <family val="2"/>
          </rPr>
          <t>El saldo contable antes del cierre a 31 de diciembre de 2013.</t>
        </r>
        <r>
          <rPr>
            <sz val="8"/>
            <color indexed="81"/>
            <rFont val="Tahoma"/>
            <family val="2"/>
          </rPr>
          <t xml:space="preserve">
</t>
        </r>
      </text>
    </comment>
    <comment ref="E21" authorId="0" shapeId="0">
      <text>
        <r>
          <rPr>
            <b/>
            <sz val="8"/>
            <color indexed="81"/>
            <rFont val="Tahoma"/>
            <family val="2"/>
          </rPr>
          <t>El valor del ajuste por diferencia en cambio de los activos en moneda extranjera poseídos a 31 de diciembre de 2012, susceptible de constituir renta exenta.</t>
        </r>
        <r>
          <rPr>
            <sz val="8"/>
            <color indexed="81"/>
            <rFont val="Tahoma"/>
            <family val="2"/>
          </rPr>
          <t xml:space="preserve">
</t>
        </r>
      </text>
    </comment>
    <comment ref="F21"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C22" authorId="0" shapeId="0">
      <text>
        <r>
          <rPr>
            <b/>
            <sz val="8"/>
            <color indexed="81"/>
            <rFont val="Tahoma"/>
            <family val="2"/>
          </rPr>
          <t>El valor de los dividendos recibidos y/o abonados en cuenta, en calidad de exigibles, de las sociedades anónimas y asimiladas, así como las participaciones de utilidades de las sociedades limitadas y asimiladas de las cuales fue accionista o socio.</t>
        </r>
        <r>
          <rPr>
            <sz val="8"/>
            <color indexed="81"/>
            <rFont val="Tahoma"/>
            <family val="2"/>
          </rPr>
          <t xml:space="preserve">
</t>
        </r>
      </text>
    </comment>
    <comment ref="D22" authorId="0" shapeId="0">
      <text>
        <r>
          <rPr>
            <b/>
            <sz val="8"/>
            <color indexed="81"/>
            <rFont val="Tahoma"/>
            <family val="2"/>
          </rPr>
          <t>El saldo contable antes del cierre a 31 de diciembre de 2013.</t>
        </r>
        <r>
          <rPr>
            <sz val="8"/>
            <color indexed="81"/>
            <rFont val="Tahoma"/>
            <family val="2"/>
          </rPr>
          <t xml:space="preserve">
</t>
        </r>
      </text>
    </comment>
    <comment ref="E22" authorId="0" shapeId="0">
      <text>
        <r>
          <rPr>
            <b/>
            <sz val="8"/>
            <color indexed="81"/>
            <rFont val="Tahoma"/>
            <family val="2"/>
          </rPr>
          <t>El valor de los dividendos recibidos y/o abonados en cuenta de las sociedades anónimas y asimiladas, así como las participaciones de utilidades de las sociedades limitadas y asimiladas de las cuales fue accionista o socio, que pueda constituir renta exenta.</t>
        </r>
        <r>
          <rPr>
            <sz val="8"/>
            <color indexed="81"/>
            <rFont val="Tahoma"/>
            <family val="2"/>
          </rPr>
          <t xml:space="preserve">
</t>
        </r>
      </text>
    </comment>
    <comment ref="F22" authorId="0" shapeId="0">
      <text>
        <r>
          <rPr>
            <b/>
            <sz val="8"/>
            <color indexed="81"/>
            <rFont val="Tahoma"/>
            <family val="2"/>
          </rPr>
          <t>El valor de los dividendos y participaciones que correspondan a utilidades que han tributado en cabeza de la sociedad, certificada por la sociedad de conformidad con el art. 49 del E.T.</t>
        </r>
        <r>
          <rPr>
            <sz val="8"/>
            <color indexed="81"/>
            <rFont val="Tahoma"/>
            <family val="2"/>
          </rPr>
          <t xml:space="preserve">
</t>
        </r>
      </text>
    </comment>
    <comment ref="D23" authorId="0" shapeId="0">
      <text>
        <r>
          <rPr>
            <b/>
            <sz val="8"/>
            <color indexed="81"/>
            <rFont val="Tahoma"/>
            <family val="2"/>
          </rPr>
          <t>El saldo contable antes del cierre a 31 de diciembre de 2013.</t>
        </r>
        <r>
          <rPr>
            <sz val="8"/>
            <color indexed="81"/>
            <rFont val="Tahoma"/>
            <family val="2"/>
          </rPr>
          <t xml:space="preserve">
</t>
        </r>
      </text>
    </comment>
    <comment ref="C24" authorId="0" shapeId="0">
      <text>
        <r>
          <rPr>
            <b/>
            <sz val="8"/>
            <color indexed="81"/>
            <rFont val="Tahoma"/>
            <family val="2"/>
          </rPr>
          <t>El ingreso percibido por concepto de prima en colocación de acciones, cuotas o partes de interés social, susceptible de constituir renta gravable, por no haberse contabilizado como superávit de capital no susceptible de distribuirse como dividendo, o por haberse distribuido dicho superávit total o parcialmente, susceptible de constituir renta gravable.  Este valor representa el mayor importe pagado por el accionista o socio sobre el valor nominal de la acción o aporte, o sobre el costo en el evento que corresponda a recolocación de acciones, cuotas o partes de interés social propias readquiridas.</t>
        </r>
        <r>
          <rPr>
            <sz val="8"/>
            <color indexed="81"/>
            <rFont val="Tahoma"/>
            <family val="2"/>
          </rPr>
          <t xml:space="preserve">
</t>
        </r>
      </text>
    </comment>
    <comment ref="D24" authorId="0" shapeId="0">
      <text>
        <r>
          <rPr>
            <b/>
            <sz val="8"/>
            <color indexed="81"/>
            <rFont val="Tahoma"/>
            <family val="2"/>
          </rPr>
          <t>El saldo contable antes del cierre a 31 de diciembre de 2013.</t>
        </r>
        <r>
          <rPr>
            <sz val="8"/>
            <color indexed="81"/>
            <rFont val="Tahoma"/>
            <family val="2"/>
          </rPr>
          <t xml:space="preserve">
</t>
        </r>
      </text>
    </comment>
    <comment ref="C25" authorId="0" shapeId="0">
      <text>
        <r>
          <rPr>
            <b/>
            <sz val="8"/>
            <color indexed="81"/>
            <rFont val="Tahoma"/>
            <family val="2"/>
          </rPr>
          <t>El valor de la utilidad obtenida en la enajenación de acciones o cuotas de interés social, en proporción a su participación como socio o accionista, en las utilidades retenidas por la sociedad, susceptibles de distribuirse como gravadas, que se hayan causado entre la fecha de adquisición y la de enajenación de acciones o cuotas de interés social.</t>
        </r>
        <r>
          <rPr>
            <sz val="8"/>
            <color indexed="81"/>
            <rFont val="Tahoma"/>
            <family val="2"/>
          </rPr>
          <t xml:space="preserve">
</t>
        </r>
      </text>
    </comment>
    <comment ref="D25" authorId="0" shapeId="0">
      <text>
        <r>
          <rPr>
            <b/>
            <sz val="8"/>
            <color indexed="81"/>
            <rFont val="Tahoma"/>
            <family val="2"/>
          </rPr>
          <t>El saldo contable antes del cierre a 31 de diciembre de 2013.</t>
        </r>
        <r>
          <rPr>
            <sz val="8"/>
            <color indexed="81"/>
            <rFont val="Tahoma"/>
            <family val="2"/>
          </rPr>
          <t xml:space="preserve">
</t>
        </r>
      </text>
    </comment>
    <comment ref="E25" authorId="0" shapeId="0">
      <text>
        <r>
          <rPr>
            <b/>
            <sz val="8"/>
            <color indexed="81"/>
            <rFont val="Tahoma"/>
            <family val="2"/>
          </rPr>
          <t>El valor de la utilidad obtenida en la enajenación de acciones o cuotas de interés social, en proporción a su participación como socio o accionista, en las utilidades retenidas por la sociedad, susceptibles de distribuirse como exenta.</t>
        </r>
        <r>
          <rPr>
            <sz val="8"/>
            <color indexed="81"/>
            <rFont val="Tahoma"/>
            <family val="2"/>
          </rPr>
          <t xml:space="preserve">
</t>
        </r>
      </text>
    </comment>
    <comment ref="F25" authorId="0" shapeId="0">
      <text>
        <r>
          <rPr>
            <b/>
            <sz val="8"/>
            <color indexed="81"/>
            <rFont val="Tahoma"/>
            <family val="2"/>
          </rPr>
          <t>El valor de la utilidad obtenida en la enajenación de acciones o cuotas de interés social, en proporción a su participación como socio o accionista, en las utilidades retenidas por la sociedad, susceptibles de distribuirse como no gravadas, que se hayan causado entre la fecha de adquisición y la de enajenación de acciones o cuotas de interés social.  La utilidad en la enajenación de acciones inscritas en bolsa, mientras no supere el 10% de las acciones en circulación. Las utilidades provenientes de la negociación de derivados que sean valores y cuyo subyacente esté representando exclusivamente en acciones inscritas en una bolsa de valores colombiana, índices o participaciones en fondos o carteras colectivas que reflejen el comportamiento de dichas acciones. (Art. 36-1 E.T.)</t>
        </r>
        <r>
          <rPr>
            <sz val="8"/>
            <color indexed="81"/>
            <rFont val="Tahoma"/>
            <family val="2"/>
          </rPr>
          <t xml:space="preserve">
</t>
        </r>
      </text>
    </comment>
    <comment ref="G25" authorId="0" shapeId="0">
      <text>
        <r>
          <rPr>
            <b/>
            <sz val="8"/>
            <color indexed="81"/>
            <rFont val="Tahoma"/>
            <family val="2"/>
          </rPr>
          <t>El valor de la utilidad obtenida en la enajenación de acciones o cuotas de interés social, en proporción a su participación como socio o accionista, en las utilidades retenidas por la sociedad, susceptibles de distribuirse como gravadas, que se hayan causado entre la fecha de adquisición y la de enajenación, cuando las acciones han sido poseídas por más de dos (2) años.</t>
        </r>
        <r>
          <rPr>
            <sz val="8"/>
            <color indexed="81"/>
            <rFont val="Tahoma"/>
            <family val="2"/>
          </rPr>
          <t xml:space="preserve">
</t>
        </r>
      </text>
    </comment>
    <comment ref="C26" authorId="0" shapeId="0">
      <text>
        <r>
          <rPr>
            <b/>
            <sz val="8"/>
            <color indexed="81"/>
            <rFont val="Tahoma"/>
            <family val="2"/>
          </rPr>
          <t>Los ingresos originados en la liquidación de sociedades de cualquier naturaleza en exceso del capital aportado o invertido, más la parte alícuota en las utilidades no distribuidas en años anteriores al de la liquidación, siempre y cuando se mantengan dentro de los parámetros de los artículos 48 y 49 del E.T. y la sociedad, a la fecha de la liquidación no hubiere cumplido dos (2) años de existencia, susceptible de constituir renta gravable.</t>
        </r>
        <r>
          <rPr>
            <sz val="8"/>
            <color indexed="81"/>
            <rFont val="Tahoma"/>
            <family val="2"/>
          </rPr>
          <t xml:space="preserve">
</t>
        </r>
      </text>
    </comment>
    <comment ref="D26" authorId="0" shapeId="0">
      <text>
        <r>
          <rPr>
            <b/>
            <sz val="8"/>
            <color indexed="81"/>
            <rFont val="Tahoma"/>
            <family val="2"/>
          </rPr>
          <t>El saldo contable antes del cierre a 31 de diciembre de 2013.</t>
        </r>
        <r>
          <rPr>
            <sz val="8"/>
            <color indexed="81"/>
            <rFont val="Tahoma"/>
            <family val="2"/>
          </rPr>
          <t xml:space="preserve">
</t>
        </r>
      </text>
    </comment>
    <comment ref="E26" authorId="0" shapeId="0">
      <text>
        <r>
          <rPr>
            <b/>
            <sz val="8"/>
            <color indexed="81"/>
            <rFont val="Tahoma"/>
            <family val="2"/>
          </rPr>
          <t>Los ingresos originados en la liquidación de sociedades de cualquier naturaleza que puedan constituir renta exenta.</t>
        </r>
        <r>
          <rPr>
            <sz val="8"/>
            <color indexed="81"/>
            <rFont val="Tahoma"/>
            <family val="2"/>
          </rPr>
          <t xml:space="preserve">
</t>
        </r>
      </text>
    </comment>
    <comment ref="F26" authorId="0" shapeId="0">
      <text>
        <r>
          <rPr>
            <b/>
            <sz val="8"/>
            <color indexed="81"/>
            <rFont val="Tahoma"/>
            <family val="2"/>
          </rPr>
          <t>Los ingresos no constitutivos de renta ni ganancia ocasional originados en la liquidación de sociedades de cualquier naturaleza correspondientes a las utilidades no distribuidas en años anteriores al de la liquidación, siempre y cuando se mantengan dentro de los parámetros de los artículos 48 y 49 del E.T.</t>
        </r>
      </text>
    </comment>
    <comment ref="G26" authorId="0" shapeId="0">
      <text>
        <r>
          <rPr>
            <b/>
            <sz val="8"/>
            <color indexed="81"/>
            <rFont val="Tahoma"/>
            <family val="2"/>
          </rPr>
          <t>Los ingresos originados en la liquidación de sociedades de cualquier naturaleza en exceso del capital aportado o invertido, más la parte alícuota en las utilidades no distribuidas en años anteriores al de la liquidación, siempre y cuando se mantengan dentro de los parámetros de los artículos 48 y 49 del E.T. y la sociedad, a la fecha de la liquidación hubiere cumplido dos (2) o más años de existencia, susceptible de constituir renta exenta.</t>
        </r>
        <r>
          <rPr>
            <sz val="8"/>
            <color indexed="81"/>
            <rFont val="Tahoma"/>
            <family val="2"/>
          </rPr>
          <t xml:space="preserve">
</t>
        </r>
      </text>
    </comment>
    <comment ref="C27" authorId="0" shapeId="0">
      <text>
        <r>
          <rPr>
            <b/>
            <sz val="8"/>
            <color indexed="81"/>
            <rFont val="Tahoma"/>
            <family val="2"/>
          </rPr>
          <t>Los ingresos originados en la fusión, escisión o transformación de sociedades, percibidos en calidad de socio o accionista, susceptible de constituir renta gravable.</t>
        </r>
        <r>
          <rPr>
            <sz val="8"/>
            <color indexed="81"/>
            <rFont val="Tahoma"/>
            <family val="2"/>
          </rPr>
          <t xml:space="preserve">
</t>
        </r>
      </text>
    </comment>
    <comment ref="D27" authorId="0" shapeId="0">
      <text>
        <r>
          <rPr>
            <b/>
            <sz val="8"/>
            <color indexed="81"/>
            <rFont val="Tahoma"/>
            <family val="2"/>
          </rPr>
          <t>El saldo contable antes del cierre a 31 de diciembre de 2013.</t>
        </r>
        <r>
          <rPr>
            <sz val="8"/>
            <color indexed="81"/>
            <rFont val="Tahoma"/>
            <family val="2"/>
          </rPr>
          <t xml:space="preserve">
</t>
        </r>
      </text>
    </comment>
    <comment ref="E27" authorId="0" shapeId="0">
      <text>
        <r>
          <rPr>
            <b/>
            <sz val="8"/>
            <color indexed="81"/>
            <rFont val="Tahoma"/>
            <family val="2"/>
          </rPr>
          <t>Los ingresos originados en la fusión, escisión o transformación de sociedades, percibidos en calidad de socio o accionista, susceptibles de constituir renta exenta.</t>
        </r>
        <r>
          <rPr>
            <sz val="8"/>
            <color indexed="81"/>
            <rFont val="Tahoma"/>
            <family val="2"/>
          </rPr>
          <t xml:space="preserve">
</t>
        </r>
      </text>
    </comment>
    <comment ref="F27" authorId="0" shapeId="0">
      <text>
        <r>
          <rPr>
            <b/>
            <sz val="8"/>
            <color indexed="81"/>
            <rFont val="Tahoma"/>
            <family val="2"/>
          </rPr>
          <t>Los ingresos no constitutivos de renta ni ganancia ocasional originados en la fusión, escisión o transformación de sociedades de cualquier naturaleza, percibidos en calidad de socio o accionista.</t>
        </r>
        <r>
          <rPr>
            <sz val="8"/>
            <color indexed="81"/>
            <rFont val="Tahoma"/>
            <family val="2"/>
          </rPr>
          <t xml:space="preserve">
</t>
        </r>
      </text>
    </comment>
    <comment ref="C28" authorId="0" shapeId="0">
      <text>
        <r>
          <rPr>
            <b/>
            <sz val="8"/>
            <color indexed="81"/>
            <rFont val="Tahoma"/>
            <family val="2"/>
          </rPr>
          <t>Los ingresos por indemnizaciones en dinero o en especie por concepto de seguros de daño, susceptible de constituir renta gravable.</t>
        </r>
        <r>
          <rPr>
            <sz val="8"/>
            <color indexed="81"/>
            <rFont val="Tahoma"/>
            <family val="2"/>
          </rPr>
          <t xml:space="preserve">
</t>
        </r>
      </text>
    </comment>
    <comment ref="D28" authorId="0" shapeId="0">
      <text>
        <r>
          <rPr>
            <b/>
            <sz val="8"/>
            <color indexed="81"/>
            <rFont val="Tahoma"/>
            <family val="2"/>
          </rPr>
          <t>El saldo contable antes del cierre a 31 de diciembre de 2013.</t>
        </r>
        <r>
          <rPr>
            <sz val="8"/>
            <color indexed="81"/>
            <rFont val="Tahoma"/>
            <family val="2"/>
          </rPr>
          <t xml:space="preserve">
</t>
        </r>
      </text>
    </comment>
    <comment ref="E28" authorId="0" shapeId="0">
      <text>
        <r>
          <rPr>
            <b/>
            <sz val="8"/>
            <color indexed="81"/>
            <rFont val="Tahoma"/>
            <family val="2"/>
          </rPr>
          <t>Los ingresos por indemnizaciones por seguros de vida en dinero o en especie, susceptible de constituir renta exenta.</t>
        </r>
        <r>
          <rPr>
            <sz val="8"/>
            <color indexed="81"/>
            <rFont val="Tahoma"/>
            <family val="2"/>
          </rPr>
          <t xml:space="preserve">
</t>
        </r>
      </text>
    </comment>
    <comment ref="F28" authorId="0" shapeId="0">
      <text>
        <r>
          <rPr>
            <b/>
            <sz val="8"/>
            <color indexed="81"/>
            <rFont val="Tahoma"/>
            <family val="2"/>
          </rPr>
          <t>La parte correspondiente al daño emergente del ingreso por indemnización en seguros de daño, no constitutivo de renta ni ganancia ocasional.</t>
        </r>
        <r>
          <rPr>
            <sz val="8"/>
            <color indexed="81"/>
            <rFont val="Tahoma"/>
            <family val="2"/>
          </rPr>
          <t xml:space="preserve">
</t>
        </r>
      </text>
    </comment>
    <comment ref="C29" authorId="0" shapeId="0">
      <text>
        <r>
          <rPr>
            <b/>
            <sz val="8"/>
            <color indexed="81"/>
            <rFont val="Tahoma"/>
            <family val="2"/>
          </rPr>
          <t>El valor de las deducciones concedidas en años anteriores que afectaron la renta bruta y que han sido recuperadas en el año gravable que constituye renta gravable, tales como: depreciación, amortización, agotamiento, inversión en activos fijos reales, etc.  Estos ingresos constituyen renta líquida hasta el monto de la recuperación y, por tanto, no son susceptibles de afectarse con costos y deducciones de renta ordinaria.</t>
        </r>
        <r>
          <rPr>
            <sz val="8"/>
            <color indexed="81"/>
            <rFont val="Tahoma"/>
            <family val="2"/>
          </rPr>
          <t xml:space="preserve">
</t>
        </r>
      </text>
    </comment>
    <comment ref="D29" authorId="0" shapeId="0">
      <text>
        <r>
          <rPr>
            <b/>
            <sz val="8"/>
            <color indexed="81"/>
            <rFont val="Tahoma"/>
            <family val="2"/>
          </rPr>
          <t>El saldo contable antes del cierre a 31 de diciembre de 2013.</t>
        </r>
        <r>
          <rPr>
            <sz val="8"/>
            <color indexed="81"/>
            <rFont val="Tahoma"/>
            <family val="2"/>
          </rPr>
          <t xml:space="preserve">
</t>
        </r>
      </text>
    </comment>
    <comment ref="E29" authorId="0" shapeId="0">
      <text>
        <r>
          <rPr>
            <b/>
            <sz val="8"/>
            <color indexed="81"/>
            <rFont val="Tahoma"/>
            <family val="2"/>
          </rPr>
          <t>Los ingresos por recuperación de deducciones, susceptible de constituir renta exenta.</t>
        </r>
        <r>
          <rPr>
            <sz val="8"/>
            <color indexed="81"/>
            <rFont val="Tahoma"/>
            <family val="2"/>
          </rPr>
          <t xml:space="preserve">
</t>
        </r>
      </text>
    </comment>
  </commentList>
</comments>
</file>

<file path=xl/comments7.xml><?xml version="1.0" encoding="utf-8"?>
<comments xmlns="http://schemas.openxmlformats.org/spreadsheetml/2006/main">
  <authors>
    <author>familia</author>
  </authors>
  <commentList>
    <comment ref="C6" authorId="0" shapeId="0">
      <text>
        <r>
          <rPr>
            <b/>
            <sz val="8"/>
            <color indexed="81"/>
            <rFont val="Tahoma"/>
            <family val="2"/>
          </rPr>
          <t>El ingreso total obtenido en la venta de valores mobiliarios poseídos por menos de dos (2) años, que tengan la calidad de activos fijos, susceptible de constituir renta gravable, sin incluir los ingresos por venta de acciones.</t>
        </r>
      </text>
    </comment>
    <comment ref="D6" authorId="0" shapeId="0">
      <text>
        <r>
          <rPr>
            <b/>
            <sz val="8"/>
            <color indexed="81"/>
            <rFont val="Tahoma"/>
            <family val="2"/>
          </rPr>
          <t>El saldo contable antes del cierre a 31 de diciembre de 2013.</t>
        </r>
        <r>
          <rPr>
            <sz val="8"/>
            <color indexed="81"/>
            <rFont val="Tahoma"/>
            <family val="2"/>
          </rPr>
          <t xml:space="preserve">
</t>
        </r>
      </text>
    </comment>
    <comment ref="E6" authorId="0" shapeId="0">
      <text>
        <r>
          <rPr>
            <b/>
            <sz val="8"/>
            <color indexed="81"/>
            <rFont val="Tahoma"/>
            <family val="2"/>
          </rPr>
          <t>El ingreso total obtenido en la venta de valores mobiliarios poseídos por menos de dos (2) años, que tengan la calidad de activos fijos, susceptible de constituir renta exenta, sin incluir los ingresos por venta de acciones.</t>
        </r>
      </text>
    </comment>
    <comment ref="F6" authorId="0" shapeId="0">
      <text>
        <r>
          <rPr>
            <b/>
            <sz val="8"/>
            <color indexed="81"/>
            <rFont val="Tahoma"/>
            <family val="2"/>
          </rPr>
          <t>El valor no constitutivo de renta ni ganancia ocasional de los ingresos por venta de valores mobiliarios, diferentes de las acciones, poseídos por menos de dos (2) años.</t>
        </r>
        <r>
          <rPr>
            <sz val="8"/>
            <color indexed="81"/>
            <rFont val="Tahoma"/>
            <family val="2"/>
          </rPr>
          <t xml:space="preserve">
</t>
        </r>
      </text>
    </comment>
    <comment ref="C7" authorId="0" shapeId="0">
      <text>
        <r>
          <rPr>
            <b/>
            <sz val="8"/>
            <color indexed="81"/>
            <rFont val="Tahoma"/>
            <family val="2"/>
          </rPr>
          <t>El ingreso total percibido por la venta de activos fijos (muebles, inmuebles, depreciables y no depreciables) diferentes de los valores mobiliarios poseídos por menos de dos (2) años, susceptible de constituir renta gravable.</t>
        </r>
        <r>
          <rPr>
            <sz val="8"/>
            <color indexed="81"/>
            <rFont val="Tahoma"/>
            <family val="2"/>
          </rPr>
          <t xml:space="preserve">
</t>
        </r>
      </text>
    </comment>
    <comment ref="D7" authorId="0" shapeId="0">
      <text>
        <r>
          <rPr>
            <b/>
            <sz val="8"/>
            <color indexed="81"/>
            <rFont val="Tahoma"/>
            <family val="2"/>
          </rPr>
          <t>El saldo contable antes del cierre a 31 de diciembre de 2013.</t>
        </r>
        <r>
          <rPr>
            <sz val="8"/>
            <color indexed="81"/>
            <rFont val="Tahoma"/>
            <family val="2"/>
          </rPr>
          <t xml:space="preserve">
</t>
        </r>
      </text>
    </comment>
    <comment ref="E7" authorId="0" shapeId="0">
      <text>
        <r>
          <rPr>
            <b/>
            <sz val="8"/>
            <color indexed="81"/>
            <rFont val="Tahoma"/>
            <family val="2"/>
          </rPr>
          <t>El ingreso total percibido por la venta de activos fijos (muebles, inmuebles, depreciables y no depreciables) diferentes de los valores mobiliarios poseídos por menos de dos (2) años, susceptible de constituir renta exenta.</t>
        </r>
        <r>
          <rPr>
            <sz val="8"/>
            <color indexed="81"/>
            <rFont val="Tahoma"/>
            <family val="2"/>
          </rPr>
          <t xml:space="preserve">
</t>
        </r>
      </text>
    </comment>
    <comment ref="F7" authorId="0" shapeId="0">
      <text>
        <r>
          <rPr>
            <b/>
            <sz val="8"/>
            <color indexed="81"/>
            <rFont val="Tahoma"/>
            <family val="2"/>
          </rPr>
          <t>El valor no constitutivo de renta ni ganancia ocasional de los ingresos por venta de otros activos fijos poseídos por menos de dos (2) años.</t>
        </r>
        <r>
          <rPr>
            <sz val="8"/>
            <color indexed="81"/>
            <rFont val="Tahoma"/>
            <family val="2"/>
          </rPr>
          <t xml:space="preserve">
</t>
        </r>
      </text>
    </comment>
    <comment ref="D8" authorId="0" shapeId="0">
      <text>
        <r>
          <rPr>
            <b/>
            <sz val="8"/>
            <color indexed="81"/>
            <rFont val="Tahoma"/>
            <family val="2"/>
          </rPr>
          <t>El saldo contable antes del cierre a 31 de diciembre de 2013.</t>
        </r>
        <r>
          <rPr>
            <sz val="8"/>
            <color indexed="81"/>
            <rFont val="Tahoma"/>
            <family val="2"/>
          </rPr>
          <t xml:space="preserve">
</t>
        </r>
      </text>
    </comment>
    <comment ref="E8" authorId="0" shapeId="0">
      <text>
        <r>
          <rPr>
            <b/>
            <sz val="8"/>
            <color indexed="81"/>
            <rFont val="Tahoma"/>
            <family val="2"/>
          </rPr>
          <t>El ingreso total obtenido en la venta de valores mobiliarios poseídos por dos (2) años o más, que tengan la calidad de activos fijos y que pueda constituir ganancia ocasional exenta.</t>
        </r>
        <r>
          <rPr>
            <sz val="8"/>
            <color indexed="81"/>
            <rFont val="Tahoma"/>
            <family val="2"/>
          </rPr>
          <t xml:space="preserve">
</t>
        </r>
      </text>
    </comment>
    <comment ref="F8" authorId="0" shapeId="0">
      <text>
        <r>
          <rPr>
            <b/>
            <sz val="8"/>
            <color indexed="81"/>
            <rFont val="Tahoma"/>
            <family val="2"/>
          </rPr>
          <t>El valor no constitutivo de renta ni ganancia ocasional de los ingresos por venta de valores mobiliarios, diferentes de las acciones, poseídos por más de dos (2) años.</t>
        </r>
        <r>
          <rPr>
            <sz val="8"/>
            <color indexed="81"/>
            <rFont val="Tahoma"/>
            <family val="2"/>
          </rPr>
          <t xml:space="preserve">
</t>
        </r>
      </text>
    </comment>
    <comment ref="G8" authorId="0" shapeId="0">
      <text>
        <r>
          <rPr>
            <b/>
            <sz val="8"/>
            <color indexed="81"/>
            <rFont val="Tahoma"/>
            <family val="2"/>
          </rPr>
          <t>El ingreso generado en la venta de valores mobiliarios que hayan hecho parte del activo fijo del contribuyente por un término de dos (2) años o más, que constituya ganancia ocasional, sin incluir los ingresos por venta de acciones.</t>
        </r>
        <r>
          <rPr>
            <sz val="8"/>
            <color indexed="81"/>
            <rFont val="Tahoma"/>
            <family val="2"/>
          </rPr>
          <t xml:space="preserve">
</t>
        </r>
      </text>
    </comment>
    <comment ref="D9" authorId="0" shapeId="0">
      <text>
        <r>
          <rPr>
            <b/>
            <sz val="8"/>
            <color indexed="81"/>
            <rFont val="Tahoma"/>
            <family val="2"/>
          </rPr>
          <t>El saldo contable antes del cierre a 31 de diciembre de 2013.</t>
        </r>
        <r>
          <rPr>
            <sz val="8"/>
            <color indexed="81"/>
            <rFont val="Tahoma"/>
            <family val="2"/>
          </rPr>
          <t xml:space="preserve">
</t>
        </r>
      </text>
    </comment>
    <comment ref="E9" authorId="0" shapeId="0">
      <text>
        <r>
          <rPr>
            <b/>
            <sz val="8"/>
            <color indexed="81"/>
            <rFont val="Tahoma"/>
            <family val="2"/>
          </rPr>
          <t>El ingreso total percibido por la venta de activos fijos (muebles, inmuebles, depreciables y no depreciables) poseídos por dos (2) años o más, diferentes de los valores mobiliarios y que pueda constituir ganancia ocasional exenta.</t>
        </r>
      </text>
    </comment>
    <comment ref="F9" authorId="0" shapeId="0">
      <text>
        <r>
          <rPr>
            <b/>
            <sz val="8"/>
            <color indexed="81"/>
            <rFont val="Tahoma"/>
            <family val="2"/>
          </rPr>
          <t>El valor no constitutivo de renta ni ganancia ocasional de los ingresos por venta de otros activos fijos poseídos por dos (2) años o más. Tales como: utilidad en la venta de casa de habitación adquirida con anterioridad al año gravable 1987 (Art. 44 E.T.) y la utilidad comercial por saneamiento de bienes raíces (Art. 90-2 E.T.)</t>
        </r>
        <r>
          <rPr>
            <sz val="8"/>
            <color indexed="81"/>
            <rFont val="Tahoma"/>
            <family val="2"/>
          </rPr>
          <t xml:space="preserve">
</t>
        </r>
      </text>
    </comment>
    <comment ref="G9" authorId="0" shapeId="0">
      <text>
        <r>
          <rPr>
            <b/>
            <sz val="8"/>
            <color indexed="81"/>
            <rFont val="Tahoma"/>
            <family val="2"/>
          </rPr>
          <t>El ingreso generado en la venta de activos fijos que hayan hecho parte del activo fijo del contribuyente por dos (2) años o más, diferentes de los valores mobiliarios que constituya ganancia ocasional.</t>
        </r>
        <r>
          <rPr>
            <sz val="8"/>
            <color indexed="81"/>
            <rFont val="Tahoma"/>
            <family val="2"/>
          </rPr>
          <t xml:space="preserve">
</t>
        </r>
      </text>
    </comment>
    <comment ref="D10" authorId="0" shapeId="0">
      <text>
        <r>
          <rPr>
            <b/>
            <sz val="8"/>
            <color indexed="81"/>
            <rFont val="Tahoma"/>
            <family val="2"/>
          </rPr>
          <t>El saldo contable antes del cierre a 31 de diciembre de 2013.</t>
        </r>
        <r>
          <rPr>
            <sz val="8"/>
            <color indexed="81"/>
            <rFont val="Tahoma"/>
            <family val="2"/>
          </rPr>
          <t xml:space="preserve">
</t>
        </r>
      </text>
    </comment>
    <comment ref="G10" authorId="0" shapeId="0">
      <text>
        <r>
          <rPr>
            <b/>
            <sz val="8"/>
            <color indexed="81"/>
            <rFont val="Tahoma"/>
            <family val="2"/>
          </rPr>
          <t>El valor percibido proveniente de loterías, premios, rifas, apuestas y similares, que es susceptible de constituir ganancia ocasional. Cuando sean en dinero, su cuantía se determina por lo efectivamente recibido. Cuando sean en especie, por el valor comercial del bien al momento de recibirse que constituye ganancia ocasional.</t>
        </r>
        <r>
          <rPr>
            <sz val="8"/>
            <color indexed="81"/>
            <rFont val="Tahoma"/>
            <family val="2"/>
          </rPr>
          <t xml:space="preserve">
</t>
        </r>
      </text>
    </comment>
    <comment ref="D11" authorId="0" shapeId="0">
      <text>
        <r>
          <rPr>
            <b/>
            <sz val="8"/>
            <color indexed="81"/>
            <rFont val="Tahoma"/>
            <family val="2"/>
          </rPr>
          <t>El saldo contable antes del cierre a 31 de diciembre de 2013.</t>
        </r>
        <r>
          <rPr>
            <sz val="8"/>
            <color indexed="81"/>
            <rFont val="Tahoma"/>
            <family val="2"/>
          </rPr>
          <t xml:space="preserve">
</t>
        </r>
      </text>
    </comment>
    <comment ref="E11" authorId="0" shapeId="0">
      <text>
        <r>
          <rPr>
            <b/>
            <sz val="8"/>
            <color indexed="81"/>
            <rFont val="Tahoma"/>
            <family val="2"/>
          </rPr>
          <t>El valor exento de lo recibido por concepto de herencias o legados, conforme lo establecen los artículos 307 y 308 del E.T.</t>
        </r>
      </text>
    </comment>
    <comment ref="F11" authorId="0" shapeId="0">
      <text>
        <r>
          <rPr>
            <b/>
            <sz val="8"/>
            <color indexed="81"/>
            <rFont val="Tahoma"/>
            <family val="2"/>
          </rPr>
          <t>El ingreso no constitutivo de renta ni ganancia ocasional por concepto de herencias y legados.</t>
        </r>
        <r>
          <rPr>
            <sz val="8"/>
            <color indexed="81"/>
            <rFont val="Tahoma"/>
            <family val="2"/>
          </rPr>
          <t xml:space="preserve">
</t>
        </r>
      </text>
    </comment>
    <comment ref="G11" authorId="0" shapeId="0">
      <text>
        <r>
          <rPr>
            <b/>
            <sz val="8"/>
            <color indexed="81"/>
            <rFont val="Tahoma"/>
            <family val="2"/>
          </rPr>
          <t>El valor en dinero o en especie recibido como herencia o legado (por testamento) que constituya ganancia ocasional.</t>
        </r>
      </text>
    </comment>
    <comment ref="C12" authorId="0" shapeId="0">
      <text>
        <r>
          <rPr>
            <b/>
            <sz val="8"/>
            <color indexed="81"/>
            <rFont val="Tahoma"/>
            <family val="2"/>
          </rPr>
          <t>El ingreso total percibido por aportes, contribuciones, subsidios, recompensas y otros, susceptible de constituir renta gravable.</t>
        </r>
        <r>
          <rPr>
            <sz val="8"/>
            <color indexed="81"/>
            <rFont val="Tahoma"/>
            <family val="2"/>
          </rPr>
          <t xml:space="preserve">
</t>
        </r>
      </text>
    </comment>
    <comment ref="D12" authorId="0" shapeId="0">
      <text>
        <r>
          <rPr>
            <b/>
            <sz val="8"/>
            <color indexed="81"/>
            <rFont val="Tahoma"/>
            <family val="2"/>
          </rPr>
          <t>El saldo contable antes del cierre a 31 de diciembre de 2013.</t>
        </r>
        <r>
          <rPr>
            <sz val="8"/>
            <color indexed="81"/>
            <rFont val="Tahoma"/>
            <family val="2"/>
          </rPr>
          <t xml:space="preserve">
</t>
        </r>
      </text>
    </comment>
    <comment ref="E12" authorId="0" shapeId="0">
      <text>
        <r>
          <rPr>
            <b/>
            <sz val="8"/>
            <color indexed="81"/>
            <rFont val="Tahoma"/>
            <family val="2"/>
          </rPr>
          <t>El valor exento de lo recibido por concepto de aportes, contribuciones y otros</t>
        </r>
      </text>
    </comment>
    <comment ref="F12" authorId="0" shapeId="0">
      <text>
        <r>
          <rPr>
            <b/>
            <sz val="8"/>
            <color indexed="81"/>
            <rFont val="Tahoma"/>
            <family val="2"/>
          </rPr>
          <t>El ingreso no constitutivo de renta ni ganancia ocasional por concepto de subsidios y ayudas con lo establecido en el artículo 57-1 del E.T.</t>
        </r>
        <r>
          <rPr>
            <sz val="8"/>
            <color indexed="81"/>
            <rFont val="Tahoma"/>
            <family val="2"/>
          </rPr>
          <t xml:space="preserve">
</t>
        </r>
      </text>
    </comment>
    <comment ref="G12" authorId="0" shapeId="0">
      <text>
        <r>
          <rPr>
            <b/>
            <sz val="8"/>
            <color indexed="81"/>
            <rFont val="Tahoma"/>
            <family val="2"/>
          </rPr>
          <t>El valor en dinero o en especie recibido por aportes, contribuciones y otros, que constituya ganancia ocasional.</t>
        </r>
        <r>
          <rPr>
            <sz val="8"/>
            <color indexed="81"/>
            <rFont val="Tahoma"/>
            <family val="2"/>
          </rPr>
          <t xml:space="preserve">
</t>
        </r>
      </text>
    </comment>
    <comment ref="D13" authorId="0" shapeId="0">
      <text>
        <r>
          <rPr>
            <b/>
            <sz val="8"/>
            <color indexed="81"/>
            <rFont val="Tahoma"/>
            <family val="2"/>
          </rPr>
          <t>El saldo contable antes del cierre a 31 de diciembre de 2013.</t>
        </r>
        <r>
          <rPr>
            <sz val="8"/>
            <color indexed="81"/>
            <rFont val="Tahoma"/>
            <family val="2"/>
          </rPr>
          <t xml:space="preserve">
</t>
        </r>
      </text>
    </comment>
    <comment ref="E13" authorId="0" shapeId="0">
      <text>
        <r>
          <rPr>
            <b/>
            <sz val="8"/>
            <color indexed="81"/>
            <rFont val="Tahoma"/>
            <family val="2"/>
          </rPr>
          <t>El valor exento de lo recibido por concepto de donaciones de acuerdo con lo previsto en los artículos 32 y 33 de la Ley 488 de 1998 y en el artículo 1º de la Ley 939 de 2004.</t>
        </r>
        <r>
          <rPr>
            <sz val="8"/>
            <color indexed="81"/>
            <rFont val="Tahoma"/>
            <family val="2"/>
          </rPr>
          <t xml:space="preserve">
</t>
        </r>
      </text>
    </comment>
    <comment ref="F13" authorId="0" shapeId="0">
      <text>
        <r>
          <rPr>
            <b/>
            <sz val="8"/>
            <color indexed="81"/>
            <rFont val="Tahoma"/>
            <family val="2"/>
          </rPr>
          <t>El ingreso no constitutivo de renta ni ganancia ocasional por concepto de donaciones.</t>
        </r>
        <r>
          <rPr>
            <sz val="8"/>
            <color indexed="81"/>
            <rFont val="Tahoma"/>
            <family val="2"/>
          </rPr>
          <t xml:space="preserve">
</t>
        </r>
      </text>
    </comment>
    <comment ref="G13" authorId="0" shapeId="0">
      <text>
        <r>
          <rPr>
            <b/>
            <sz val="8"/>
            <color indexed="81"/>
            <rFont val="Tahoma"/>
            <family val="2"/>
          </rPr>
          <t>El valor en dinero o en especie recibido por donaciones que constituya ganancia ocasional.</t>
        </r>
        <r>
          <rPr>
            <sz val="8"/>
            <color indexed="81"/>
            <rFont val="Tahoma"/>
            <family val="2"/>
          </rPr>
          <t xml:space="preserve">
</t>
        </r>
      </text>
    </comment>
    <comment ref="C14" authorId="0" shapeId="0">
      <text>
        <r>
          <rPr>
            <b/>
            <sz val="8"/>
            <color indexed="81"/>
            <rFont val="Tahoma"/>
            <family val="2"/>
          </rPr>
          <t>Los demás ingresos no contemplados en las casillas anteriores, susceptible de constituir renta gravable. Si el obligado a declarar es persona natural, y durante el año gravable 2012 tuvo ingresos por salarios, demás pagos laborales, honorarios, comisiones y/o servicios, la totalidad de los mismos debe declararlos en esta casilla.</t>
        </r>
        <r>
          <rPr>
            <sz val="8"/>
            <color indexed="81"/>
            <rFont val="Tahoma"/>
            <family val="2"/>
          </rPr>
          <t xml:space="preserve">
</t>
        </r>
      </text>
    </comment>
    <comment ref="D14" authorId="0" shapeId="0">
      <text>
        <r>
          <rPr>
            <b/>
            <sz val="8"/>
            <color indexed="81"/>
            <rFont val="Tahoma"/>
            <family val="2"/>
          </rPr>
          <t>El saldo contable antes del cierre a 31 de diciembre de 2013.</t>
        </r>
        <r>
          <rPr>
            <sz val="8"/>
            <color indexed="81"/>
            <rFont val="Tahoma"/>
            <family val="2"/>
          </rPr>
          <t xml:space="preserve">
</t>
        </r>
      </text>
    </comment>
    <comment ref="E14" authorId="0" shapeId="0">
      <text>
        <r>
          <rPr>
            <b/>
            <sz val="8"/>
            <color indexed="81"/>
            <rFont val="Tahoma"/>
            <family val="2"/>
          </rPr>
          <t>Los demás ingresos no contemplados en las casillas anteriores, susceptible de constituir renta o ganancia ocasional exenta.</t>
        </r>
        <r>
          <rPr>
            <sz val="8"/>
            <color indexed="81"/>
            <rFont val="Tahoma"/>
            <family val="2"/>
          </rPr>
          <t xml:space="preserve">
</t>
        </r>
      </text>
    </comment>
    <comment ref="F14" authorId="0" shapeId="0">
      <text>
        <r>
          <rPr>
            <b/>
            <sz val="8"/>
            <color indexed="81"/>
            <rFont val="Tahoma"/>
            <family val="2"/>
          </rPr>
          <t>El valor no constitutivo de renta ni ganancia ocasional de los demás ingresos no contemplados en las casillas anteriores.</t>
        </r>
        <r>
          <rPr>
            <sz val="8"/>
            <color indexed="81"/>
            <rFont val="Tahoma"/>
            <family val="2"/>
          </rPr>
          <t xml:space="preserve">
</t>
        </r>
      </text>
    </comment>
    <comment ref="G14" authorId="0" shapeId="0">
      <text>
        <r>
          <rPr>
            <b/>
            <sz val="8"/>
            <color indexed="81"/>
            <rFont val="Tahoma"/>
            <family val="2"/>
          </rPr>
          <t>Los demás ingresos no contemplados en las casillas anteriores, susceptible de constituir ganancia ocasional.</t>
        </r>
        <r>
          <rPr>
            <sz val="8"/>
            <color indexed="81"/>
            <rFont val="Tahoma"/>
            <family val="2"/>
          </rPr>
          <t xml:space="preserve">
</t>
        </r>
      </text>
    </comment>
    <comment ref="C15" authorId="0" shapeId="0">
      <text>
        <r>
          <rPr>
            <b/>
            <sz val="8"/>
            <color indexed="81"/>
            <rFont val="Tahoma"/>
            <family val="2"/>
          </rPr>
          <t>(Dato Informativo)  El valor de los ingresos no operacionales obtenidos en países miembros de la CAN que constituyen renta gravada.</t>
        </r>
        <r>
          <rPr>
            <sz val="8"/>
            <color indexed="81"/>
            <rFont val="Tahoma"/>
            <family val="2"/>
          </rPr>
          <t xml:space="preserve">
</t>
        </r>
      </text>
    </comment>
    <comment ref="F15" authorId="0" shapeId="0">
      <text>
        <r>
          <rPr>
            <b/>
            <sz val="8"/>
            <color indexed="81"/>
            <rFont val="Tahoma"/>
            <family val="2"/>
          </rPr>
          <t>(Dato Informativo)  El valor de los ingresos no operacionales obtenidos en países miembros de la CAN no constitutivos de renta ni ganancia ocasional.</t>
        </r>
        <r>
          <rPr>
            <sz val="8"/>
            <color indexed="81"/>
            <rFont val="Tahoma"/>
            <family val="2"/>
          </rPr>
          <t xml:space="preserve">
</t>
        </r>
      </text>
    </comment>
    <comment ref="C16" authorId="0" shapeId="0">
      <text>
        <r>
          <rPr>
            <b/>
            <sz val="8"/>
            <color indexed="81"/>
            <rFont val="Tahoma"/>
            <family val="2"/>
          </rPr>
          <t>Sumatoria del Concepto 1 “Ingresos susceptibles de constituir renta gravable”, casillas 269 a 300.</t>
        </r>
        <r>
          <rPr>
            <sz val="8"/>
            <color indexed="81"/>
            <rFont val="Tahoma"/>
            <family val="2"/>
          </rPr>
          <t xml:space="preserve">
</t>
        </r>
      </text>
    </comment>
    <comment ref="D16" authorId="0" shapeId="0">
      <text>
        <r>
          <rPr>
            <b/>
            <sz val="8"/>
            <color indexed="81"/>
            <rFont val="Tahoma"/>
            <family val="2"/>
          </rPr>
          <t>Sumatoria casillas 269 a 300.</t>
        </r>
        <r>
          <rPr>
            <sz val="8"/>
            <color indexed="81"/>
            <rFont val="Tahoma"/>
            <family val="2"/>
          </rPr>
          <t xml:space="preserve">
</t>
        </r>
      </text>
    </comment>
    <comment ref="E16" authorId="0" shapeId="0">
      <text>
        <r>
          <rPr>
            <b/>
            <sz val="8"/>
            <color indexed="81"/>
            <rFont val="Tahoma"/>
            <family val="2"/>
          </rPr>
          <t>Sumatoria casillas 269 a 300.</t>
        </r>
        <r>
          <rPr>
            <sz val="8"/>
            <color indexed="81"/>
            <rFont val="Tahoma"/>
            <family val="2"/>
          </rPr>
          <t xml:space="preserve">
</t>
        </r>
      </text>
    </comment>
    <comment ref="F16" authorId="0" shapeId="0">
      <text>
        <r>
          <rPr>
            <b/>
            <sz val="8"/>
            <color indexed="81"/>
            <rFont val="Tahoma"/>
            <family val="2"/>
          </rPr>
          <t>Sumatoria casillas 269 a 300.</t>
        </r>
        <r>
          <rPr>
            <sz val="8"/>
            <color indexed="81"/>
            <rFont val="Tahoma"/>
            <family val="2"/>
          </rPr>
          <t xml:space="preserve">
</t>
        </r>
      </text>
    </comment>
    <comment ref="G16" authorId="0" shapeId="0">
      <text>
        <r>
          <rPr>
            <b/>
            <sz val="8"/>
            <color indexed="81"/>
            <rFont val="Tahoma"/>
            <family val="2"/>
          </rPr>
          <t>Sumatoria casillas 269 a 300.</t>
        </r>
        <r>
          <rPr>
            <sz val="8"/>
            <color indexed="81"/>
            <rFont val="Tahoma"/>
            <family val="2"/>
          </rPr>
          <t xml:space="preserve">
</t>
        </r>
      </text>
    </comment>
    <comment ref="C17" authorId="0" shapeId="0">
      <text>
        <r>
          <rPr>
            <b/>
            <sz val="8"/>
            <color indexed="81"/>
            <rFont val="Tahoma"/>
            <family val="2"/>
          </rPr>
          <t>El valor de los rendimientos financieros percibidos en el año, tales como: intereses, corrección monetaria, intereses de depósito a término, rendimientos recibidos de los fondos de inversión, de valores y comunes, etc., susceptible de constituir renta gravable.</t>
        </r>
        <r>
          <rPr>
            <sz val="8"/>
            <color indexed="81"/>
            <rFont val="Tahoma"/>
            <family val="2"/>
          </rPr>
          <t xml:space="preserve">
</t>
        </r>
      </text>
    </comment>
    <comment ref="D17" authorId="0" shapeId="0">
      <text>
        <r>
          <rPr>
            <b/>
            <sz val="8"/>
            <color indexed="81"/>
            <rFont val="Tahoma"/>
            <family val="2"/>
          </rPr>
          <t>El saldo contable antes del cierre a 31 de diciembre de 2013.</t>
        </r>
        <r>
          <rPr>
            <sz val="8"/>
            <color indexed="81"/>
            <rFont val="Tahoma"/>
            <family val="2"/>
          </rPr>
          <t xml:space="preserve">
</t>
        </r>
      </text>
    </comment>
    <comment ref="E17" authorId="0" shapeId="0">
      <text>
        <r>
          <rPr>
            <b/>
            <sz val="8"/>
            <color indexed="81"/>
            <rFont val="Tahoma"/>
            <family val="2"/>
          </rPr>
          <t>El valor de los intereses percibidos susceptible de constituir renta exenta.</t>
        </r>
        <r>
          <rPr>
            <sz val="8"/>
            <color indexed="81"/>
            <rFont val="Tahoma"/>
            <family val="2"/>
          </rPr>
          <t xml:space="preserve">
</t>
        </r>
      </text>
    </comment>
    <comment ref="F17" authorId="0" shapeId="0">
      <text>
        <r>
          <rPr>
            <b/>
            <sz val="8"/>
            <color indexed="81"/>
            <rFont val="Tahoma"/>
            <family val="2"/>
          </rPr>
          <t>El valor que no constituye renta ni ganancia ocasional de los intereses percibidos en el año.</t>
        </r>
        <r>
          <rPr>
            <sz val="8"/>
            <color indexed="81"/>
            <rFont val="Tahoma"/>
            <family val="2"/>
          </rPr>
          <t xml:space="preserve">
</t>
        </r>
      </text>
    </comment>
    <comment ref="C18" authorId="0" shapeId="0">
      <text>
        <r>
          <rPr>
            <b/>
            <sz val="8"/>
            <color indexed="81"/>
            <rFont val="Tahoma"/>
            <family val="2"/>
          </rPr>
          <t>El valor de los intereses presuntos calculados a la tasa DTF vigente al 31 de diciembre del año gravable 2011 y proporcional al tiempo de posesión, sobre los préstamos que haya otorgado a sus socios y/o accionistas, que constituye renta gravable.</t>
        </r>
        <r>
          <rPr>
            <sz val="8"/>
            <color indexed="81"/>
            <rFont val="Tahoma"/>
            <family val="2"/>
          </rPr>
          <t xml:space="preserve">
</t>
        </r>
      </text>
    </comment>
    <comment ref="D18" authorId="0" shapeId="0">
      <text>
        <r>
          <rPr>
            <b/>
            <sz val="8"/>
            <color indexed="81"/>
            <rFont val="Tahoma"/>
            <family val="2"/>
          </rPr>
          <t>El saldo contable antes del cierre a 31 de diciembre de 2013.</t>
        </r>
        <r>
          <rPr>
            <sz val="8"/>
            <color indexed="81"/>
            <rFont val="Tahoma"/>
            <family val="2"/>
          </rPr>
          <t xml:space="preserve">
</t>
        </r>
      </text>
    </comment>
    <comment ref="C19" authorId="0" shapeId="0">
      <text>
        <r>
          <rPr>
            <b/>
            <sz val="8"/>
            <color indexed="81"/>
            <rFont val="Tahoma"/>
            <family val="2"/>
          </rPr>
          <t>Los ingresos correspondientes a la diferencia entre el valor patrimonial de los títulos en el último día del año 2011 y del año gravable 2012 susceptible de constituir renta gravable. Si posee o poseyó durante el año títulos con descuento, declare como ingresos la diferencia entre el valor patrimonial del título en el último día del año 2011 o el valor de enajenación si fue vendido durante el año y el valor patrimonial del título en el último día del año 2012 o el valor de adquisición cuando haya sido adquirido durante el año. En los casos de titularización el originador debe incluir todos los valores causados o reconocidos a su favor en el respectivo ejercicio.</t>
        </r>
        <r>
          <rPr>
            <sz val="8"/>
            <color indexed="81"/>
            <rFont val="Tahoma"/>
            <family val="2"/>
          </rPr>
          <t xml:space="preserve">
</t>
        </r>
      </text>
    </comment>
    <comment ref="D19" authorId="0" shapeId="0">
      <text>
        <r>
          <rPr>
            <b/>
            <sz val="8"/>
            <color indexed="81"/>
            <rFont val="Tahoma"/>
            <family val="2"/>
          </rPr>
          <t>El saldo contable antes del cierre a 31 de diciembre de 2013.</t>
        </r>
        <r>
          <rPr>
            <sz val="8"/>
            <color indexed="81"/>
            <rFont val="Tahoma"/>
            <family val="2"/>
          </rPr>
          <t xml:space="preserve">
</t>
        </r>
      </text>
    </comment>
    <comment ref="E19" authorId="0" shapeId="0">
      <text>
        <r>
          <rPr>
            <b/>
            <sz val="8"/>
            <color indexed="81"/>
            <rFont val="Tahoma"/>
            <family val="2"/>
          </rPr>
          <t>Los rendimientos susceptibles de constituir renta exenta, por conceptos tales como: rendimientos de los títulos de ahorro a largo plazo para financiación de vivienda, intereses de los bonos de financiamiento presupuestal y especial, etc.</t>
        </r>
        <r>
          <rPr>
            <sz val="8"/>
            <color indexed="81"/>
            <rFont val="Tahoma"/>
            <family val="2"/>
          </rPr>
          <t xml:space="preserve">
</t>
        </r>
      </text>
    </comment>
    <comment ref="F19" authorId="0" shapeId="0">
      <text>
        <r>
          <rPr>
            <b/>
            <sz val="8"/>
            <color indexed="81"/>
            <rFont val="Tahoma"/>
            <family val="2"/>
          </rPr>
          <t>La parte que no constituye renta ni ganancia ocasional de los rendimientos percibidos por las inversiones en títulos, tales como bonos para la seguridad y bonos de solidaridad para la paz.</t>
        </r>
      </text>
    </comment>
    <comment ref="C20" authorId="0" shapeId="0">
      <text>
        <r>
          <rPr>
            <b/>
            <sz val="8"/>
            <color indexed="81"/>
            <rFont val="Tahoma"/>
            <family val="2"/>
          </rPr>
          <t>Los ingresos generados por la liquidación de los activos subyacentes que ha negociado que corresponde a la diferencia entre el valor pactado y el valor del activo subyacente, ya sean productos agrícolas y ganaderos, metales, productos energéticos, divisas, acciones, índices bursátiles, tipos de interés, etc., susceptible de constituir renta gravable.</t>
        </r>
        <r>
          <rPr>
            <sz val="8"/>
            <color indexed="81"/>
            <rFont val="Tahoma"/>
            <family val="2"/>
          </rPr>
          <t xml:space="preserve">
</t>
        </r>
      </text>
    </comment>
    <comment ref="D20" authorId="0" shapeId="0">
      <text>
        <r>
          <rPr>
            <b/>
            <sz val="8"/>
            <color indexed="81"/>
            <rFont val="Tahoma"/>
            <family val="2"/>
          </rPr>
          <t>El saldo contable antes del cierre a 31 de diciembre de 2013.</t>
        </r>
        <r>
          <rPr>
            <sz val="8"/>
            <color indexed="81"/>
            <rFont val="Tahoma"/>
            <family val="2"/>
          </rPr>
          <t xml:space="preserve">
</t>
        </r>
      </text>
    </comment>
    <comment ref="E20" authorId="0" shapeId="0">
      <text>
        <r>
          <rPr>
            <b/>
            <sz val="8"/>
            <color indexed="81"/>
            <rFont val="Tahoma"/>
            <family val="2"/>
          </rPr>
          <t>Los ingresos por derivados financieros susceptibles de constituir renta exenta.</t>
        </r>
        <r>
          <rPr>
            <sz val="8"/>
            <color indexed="81"/>
            <rFont val="Tahoma"/>
            <family val="2"/>
          </rPr>
          <t xml:space="preserve">
</t>
        </r>
      </text>
    </comment>
    <comment ref="F20" authorId="0" shapeId="0">
      <text>
        <r>
          <rPr>
            <b/>
            <sz val="8"/>
            <color indexed="81"/>
            <rFont val="Tahoma"/>
            <family val="2"/>
          </rPr>
          <t>La parte que no constituye renta ni ganancia ocasional de las utilidades provenientes de la negociación de derivados que sean valores y cuyo subyacente esté representado exclusivamente en acciones inscritas en una bolsa de valores colombiana, índices o participaciones en fondos o carteras colectivas que reflejen el comportamiento de dichas acciones.</t>
        </r>
        <r>
          <rPr>
            <sz val="8"/>
            <color indexed="81"/>
            <rFont val="Tahoma"/>
            <family val="2"/>
          </rPr>
          <t xml:space="preserve">
</t>
        </r>
      </text>
    </comment>
    <comment ref="C21" authorId="0" shapeId="0">
      <text>
        <r>
          <rPr>
            <b/>
            <sz val="8"/>
            <color indexed="81"/>
            <rFont val="Tahoma"/>
            <family val="2"/>
          </rPr>
          <t>Si es un contribuyente obligado a utilizar sistemas especiales de valoración de inversiones de conformidad con las normas especiales que para el efecto señalen las entidades de control, los ingresos efectivamente realizados en el año gravable, procedentes de la valoración de inversiones, derivados financieros y operaciones de cobertura, susceptible de constituir renta gravable.</t>
        </r>
        <r>
          <rPr>
            <sz val="8"/>
            <color indexed="81"/>
            <rFont val="Tahoma"/>
            <family val="2"/>
          </rPr>
          <t xml:space="preserve">
</t>
        </r>
      </text>
    </comment>
    <comment ref="D21" authorId="0" shapeId="0">
      <text>
        <r>
          <rPr>
            <b/>
            <sz val="8"/>
            <color indexed="81"/>
            <rFont val="Tahoma"/>
            <family val="2"/>
          </rPr>
          <t>El saldo contable antes del cierre a 31 de diciembre de 2013.</t>
        </r>
        <r>
          <rPr>
            <sz val="8"/>
            <color indexed="81"/>
            <rFont val="Tahoma"/>
            <family val="2"/>
          </rPr>
          <t xml:space="preserve">
</t>
        </r>
      </text>
    </comment>
    <comment ref="E21" authorId="0" shapeId="0">
      <text>
        <r>
          <rPr>
            <b/>
            <sz val="8"/>
            <color indexed="81"/>
            <rFont val="Tahoma"/>
            <family val="2"/>
          </rPr>
          <t>Si es un contribuyente obligado a utilizar sistemas especiales de valoración de inversiones de conformidad con las normas especiales que para el efecto señalen las entidades de control, los ingresos susceptibles de constituir renta exenta, efectivamente realizados en el año gravable procedentes de la valoración de inversiones, derivados financieros y operaciones de cobertura.</t>
        </r>
        <r>
          <rPr>
            <sz val="8"/>
            <color indexed="81"/>
            <rFont val="Tahoma"/>
            <family val="2"/>
          </rPr>
          <t xml:space="preserve">
</t>
        </r>
      </text>
    </comment>
    <comment ref="F21" authorId="0" shapeId="0">
      <text>
        <r>
          <rPr>
            <b/>
            <sz val="8"/>
            <color indexed="81"/>
            <rFont val="Tahoma"/>
            <family val="2"/>
          </rPr>
          <t>El valor no constitutivo de renta ni ganancia ocasional de los ingresos por valoración de inversiones, derivados y operaciones de cobertura.</t>
        </r>
        <r>
          <rPr>
            <sz val="8"/>
            <color indexed="81"/>
            <rFont val="Tahoma"/>
            <family val="2"/>
          </rPr>
          <t xml:space="preserve">
</t>
        </r>
      </text>
    </comment>
    <comment ref="C22" authorId="0" shapeId="0">
      <text>
        <r>
          <rPr>
            <b/>
            <sz val="8"/>
            <color indexed="81"/>
            <rFont val="Tahoma"/>
            <family val="2"/>
          </rPr>
          <t>El valor de los intereses por créditos hipotecarios, susceptible de constituir renta gravable.</t>
        </r>
        <r>
          <rPr>
            <sz val="8"/>
            <color indexed="81"/>
            <rFont val="Tahoma"/>
            <family val="2"/>
          </rPr>
          <t xml:space="preserve">
</t>
        </r>
      </text>
    </comment>
    <comment ref="D22" authorId="0" shapeId="0">
      <text>
        <r>
          <rPr>
            <b/>
            <sz val="8"/>
            <color indexed="81"/>
            <rFont val="Tahoma"/>
            <family val="2"/>
          </rPr>
          <t>El saldo contable antes del cierre a 31 de diciembre de 2013.</t>
        </r>
        <r>
          <rPr>
            <sz val="8"/>
            <color indexed="81"/>
            <rFont val="Tahoma"/>
            <family val="2"/>
          </rPr>
          <t xml:space="preserve">
</t>
        </r>
      </text>
    </comment>
    <comment ref="E22" authorId="0" shapeId="0">
      <text>
        <r>
          <rPr>
            <b/>
            <sz val="8"/>
            <color indexed="81"/>
            <rFont val="Tahoma"/>
            <family val="2"/>
          </rPr>
          <t>El valor de los intereses por créditos hipotecarios percibidos susceptible de constituir renta exenta.</t>
        </r>
        <r>
          <rPr>
            <sz val="8"/>
            <color indexed="81"/>
            <rFont val="Tahoma"/>
            <family val="2"/>
          </rPr>
          <t xml:space="preserve">
</t>
        </r>
      </text>
    </comment>
    <comment ref="F22" authorId="0" shapeId="0">
      <text>
        <r>
          <rPr>
            <b/>
            <sz val="8"/>
            <color indexed="81"/>
            <rFont val="Tahoma"/>
            <family val="2"/>
          </rPr>
          <t>El valor que no constituye renta ni ganancia ocasional de los intereses por créditos hipotecarios percibidos en el año.</t>
        </r>
        <r>
          <rPr>
            <sz val="8"/>
            <color indexed="81"/>
            <rFont val="Tahoma"/>
            <family val="2"/>
          </rPr>
          <t xml:space="preserve">
</t>
        </r>
      </text>
    </comment>
    <comment ref="C23" authorId="0" shapeId="0">
      <text>
        <r>
          <rPr>
            <b/>
            <sz val="8"/>
            <color indexed="81"/>
            <rFont val="Tahoma"/>
            <family val="2"/>
          </rPr>
          <t>El ajuste por diferencia en cambio de los activos en moneda extranjera poseídos durante el año gravable y los demás rendimientos financieros no contemplados en las casillas anteriores.</t>
        </r>
        <r>
          <rPr>
            <sz val="8"/>
            <color indexed="81"/>
            <rFont val="Tahoma"/>
            <family val="2"/>
          </rPr>
          <t xml:space="preserve">
</t>
        </r>
      </text>
    </comment>
    <comment ref="D23" authorId="0" shapeId="0">
      <text>
        <r>
          <rPr>
            <b/>
            <sz val="8"/>
            <color indexed="81"/>
            <rFont val="Tahoma"/>
            <family val="2"/>
          </rPr>
          <t>El saldo contable antes del cierre a 31 de diciembre de 2013.</t>
        </r>
        <r>
          <rPr>
            <sz val="8"/>
            <color indexed="81"/>
            <rFont val="Tahoma"/>
            <family val="2"/>
          </rPr>
          <t xml:space="preserve">
</t>
        </r>
      </text>
    </comment>
    <comment ref="E23" authorId="0" shapeId="0">
      <text>
        <r>
          <rPr>
            <b/>
            <sz val="8"/>
            <color indexed="81"/>
            <rFont val="Tahoma"/>
            <family val="2"/>
          </rPr>
          <t>El ajuste por diferencia en cambio de los activos en moneda extranjera poseídos durante el año gravable y los demás rendimientos financieros no contemplados en las casillas anteriores susceptible de constituir renta exenta.</t>
        </r>
        <r>
          <rPr>
            <sz val="8"/>
            <color indexed="81"/>
            <rFont val="Tahoma"/>
            <family val="2"/>
          </rPr>
          <t xml:space="preserve">
</t>
        </r>
      </text>
    </comment>
    <comment ref="F23" authorId="0" shapeId="0">
      <text>
        <r>
          <rPr>
            <b/>
            <sz val="8"/>
            <color indexed="81"/>
            <rFont val="Tahoma"/>
            <family val="2"/>
          </rPr>
          <t>El valor no constitutivo de renta ni ganancia ocasional de los demás rendimientos financieros no contemplados en las casillas anteriores.</t>
        </r>
        <r>
          <rPr>
            <sz val="8"/>
            <color indexed="81"/>
            <rFont val="Tahoma"/>
            <family val="2"/>
          </rPr>
          <t xml:space="preserve">
</t>
        </r>
      </text>
    </comment>
    <comment ref="C24" authorId="0" shapeId="0">
      <text>
        <r>
          <rPr>
            <b/>
            <sz val="8"/>
            <color indexed="81"/>
            <rFont val="Tahoma"/>
            <family val="2"/>
          </rPr>
          <t>(Dato Informativo)  El valor de los ingresos por intereses y rendimientos financieros obtenidos en países miembros de la CAN que constituyen renta gravada</t>
        </r>
        <r>
          <rPr>
            <sz val="8"/>
            <color indexed="81"/>
            <rFont val="Tahoma"/>
            <family val="2"/>
          </rPr>
          <t xml:space="preserve">
</t>
        </r>
      </text>
    </comment>
    <comment ref="C25" authorId="0" shapeId="0">
      <text>
        <r>
          <rPr>
            <b/>
            <sz val="8"/>
            <color indexed="81"/>
            <rFont val="Tahoma"/>
            <family val="2"/>
          </rPr>
          <t>Sumatoria casillas 303 a 309.</t>
        </r>
      </text>
    </comment>
    <comment ref="D25" authorId="0" shapeId="0">
      <text>
        <r>
          <rPr>
            <b/>
            <sz val="8"/>
            <color indexed="81"/>
            <rFont val="Tahoma"/>
            <family val="2"/>
          </rPr>
          <t>Sumatoria casillas 303 a 309.</t>
        </r>
      </text>
    </comment>
    <comment ref="E25" authorId="0" shapeId="0">
      <text>
        <r>
          <rPr>
            <b/>
            <sz val="8"/>
            <color indexed="81"/>
            <rFont val="Tahoma"/>
            <family val="2"/>
          </rPr>
          <t>Sumatoria casillas 303 a 309.</t>
        </r>
      </text>
    </comment>
    <comment ref="F25" authorId="0" shapeId="0">
      <text>
        <r>
          <rPr>
            <b/>
            <sz val="8"/>
            <color indexed="81"/>
            <rFont val="Tahoma"/>
            <family val="2"/>
          </rPr>
          <t>Sumatoria casillas 303 a 309.</t>
        </r>
      </text>
    </comment>
    <comment ref="C26" authorId="0" shapeId="0">
      <text>
        <r>
          <rPr>
            <b/>
            <sz val="8"/>
            <color indexed="81"/>
            <rFont val="Tahoma"/>
            <family val="2"/>
          </rPr>
          <t>Sumatoria casillas 268, 302 y 311.</t>
        </r>
        <r>
          <rPr>
            <sz val="8"/>
            <color indexed="81"/>
            <rFont val="Tahoma"/>
            <family val="2"/>
          </rPr>
          <t xml:space="preserve">
</t>
        </r>
      </text>
    </comment>
    <comment ref="D26" authorId="0" shapeId="0">
      <text>
        <r>
          <rPr>
            <b/>
            <sz val="8"/>
            <color indexed="81"/>
            <rFont val="Tahoma"/>
            <family val="2"/>
          </rPr>
          <t>Sumatoria casillas 268, 302 y 311.</t>
        </r>
        <r>
          <rPr>
            <sz val="8"/>
            <color indexed="81"/>
            <rFont val="Tahoma"/>
            <family val="2"/>
          </rPr>
          <t xml:space="preserve">
</t>
        </r>
      </text>
    </comment>
    <comment ref="E26" authorId="0" shapeId="0">
      <text>
        <r>
          <rPr>
            <b/>
            <sz val="8"/>
            <color indexed="81"/>
            <rFont val="Tahoma"/>
            <family val="2"/>
          </rPr>
          <t>Sumatoria casillas 268, 302 y 311.</t>
        </r>
        <r>
          <rPr>
            <sz val="8"/>
            <color indexed="81"/>
            <rFont val="Tahoma"/>
            <family val="2"/>
          </rPr>
          <t xml:space="preserve">
</t>
        </r>
      </text>
    </comment>
    <comment ref="G26" authorId="0" shapeId="0">
      <text>
        <r>
          <rPr>
            <b/>
            <sz val="8"/>
            <color indexed="81"/>
            <rFont val="Tahoma"/>
            <family val="2"/>
          </rPr>
          <t>Sumatoria casillas 268, 302 y 311.</t>
        </r>
        <r>
          <rPr>
            <sz val="8"/>
            <color indexed="81"/>
            <rFont val="Tahoma"/>
            <family val="2"/>
          </rPr>
          <t xml:space="preserve">
</t>
        </r>
      </text>
    </comment>
    <comment ref="C27" authorId="0" shapeId="0">
      <text>
        <r>
          <rPr>
            <b/>
            <sz val="8"/>
            <color indexed="81"/>
            <rFont val="Tahoma"/>
            <family val="2"/>
          </rPr>
          <t>El valor de las devoluciones, rebajas y descuentos en ventas, realizados durante el año gravable 2012.</t>
        </r>
        <r>
          <rPr>
            <sz val="8"/>
            <color indexed="81"/>
            <rFont val="Tahoma"/>
            <family val="2"/>
          </rPr>
          <t xml:space="preserve">
</t>
        </r>
      </text>
    </comment>
    <comment ref="D27" authorId="0" shapeId="0">
      <text>
        <r>
          <rPr>
            <b/>
            <sz val="8"/>
            <color indexed="81"/>
            <rFont val="Tahoma"/>
            <family val="2"/>
          </rPr>
          <t>El saldo contable a 31 de diciembre de 2013 de la cuenta del P.U.C. respectivo.</t>
        </r>
        <r>
          <rPr>
            <sz val="8"/>
            <color indexed="81"/>
            <rFont val="Tahoma"/>
            <family val="2"/>
          </rPr>
          <t xml:space="preserve">
</t>
        </r>
      </text>
    </comment>
    <comment ref="E27" authorId="0" shapeId="0">
      <text>
        <r>
          <rPr>
            <b/>
            <sz val="8"/>
            <color indexed="81"/>
            <rFont val="Tahoma"/>
            <family val="2"/>
          </rPr>
          <t>Las devoluciones, rebajas y descuentos que afecten los ingresos susceptibles de constituir renta exenta.</t>
        </r>
        <r>
          <rPr>
            <sz val="8"/>
            <color indexed="81"/>
            <rFont val="Tahoma"/>
            <family val="2"/>
          </rPr>
          <t xml:space="preserve">
</t>
        </r>
      </text>
    </comment>
    <comment ref="F28" authorId="0" shapeId="0">
      <text>
        <r>
          <rPr>
            <b/>
            <sz val="8"/>
            <color indexed="81"/>
            <rFont val="Tahoma"/>
            <family val="2"/>
          </rPr>
          <t>Sumatoria de los valores registrados en el Concepto 5 “Ingresos que no constituyen renta ni ganancia ocasional”, Casillas 268, 302 y 311, que no constituyen renta</t>
        </r>
        <r>
          <rPr>
            <sz val="8"/>
            <color indexed="81"/>
            <rFont val="Tahoma"/>
            <family val="2"/>
          </rPr>
          <t xml:space="preserve">
</t>
        </r>
      </text>
    </comment>
    <comment ref="C29" authorId="0" shapeId="0">
      <text>
        <r>
          <rPr>
            <b/>
            <sz val="8"/>
            <color indexed="81"/>
            <rFont val="Tahoma"/>
            <family val="2"/>
          </rPr>
          <t>El resultado de restar del valor de la casilla 312 1. Total ingresos brutos, el valor de la casilla 313 1. Devoluciones, rebajas y descuentos en ventas, menos 314 1. Ingresos no constitutivos de renta ni ganancia ocasional.</t>
        </r>
        <r>
          <rPr>
            <sz val="8"/>
            <color indexed="81"/>
            <rFont val="Tahoma"/>
            <family val="2"/>
          </rPr>
          <t xml:space="preserve">
</t>
        </r>
      </text>
    </comment>
    <comment ref="D29" authorId="0" shapeId="0">
      <text>
        <r>
          <rPr>
            <b/>
            <sz val="8"/>
            <color indexed="81"/>
            <rFont val="Tahoma"/>
            <family val="2"/>
          </rPr>
          <t>El resultado de restar del valor de la casilla 312 2. Total ingresos brutos, el valor de la casilla 313 2. Devoluciones, rebajas y descuentos en ventas.</t>
        </r>
        <r>
          <rPr>
            <sz val="8"/>
            <color indexed="81"/>
            <rFont val="Tahoma"/>
            <family val="2"/>
          </rPr>
          <t xml:space="preserve">
</t>
        </r>
      </text>
    </comment>
    <comment ref="E29" authorId="0" shapeId="0">
      <text>
        <r>
          <rPr>
            <b/>
            <sz val="8"/>
            <color indexed="81"/>
            <rFont val="Tahoma"/>
            <family val="2"/>
          </rPr>
          <t>El resultado de restar del valor de la casilla 312 3. Total ingresos brutos, el valor de la casilla 313 3. Devoluciones, rebajas y descuentos en ventas.</t>
        </r>
        <r>
          <rPr>
            <sz val="8"/>
            <color indexed="81"/>
            <rFont val="Tahoma"/>
            <family val="2"/>
          </rPr>
          <t xml:space="preserve">
</t>
        </r>
      </text>
    </comment>
    <comment ref="G29" authorId="0" shapeId="0">
      <text>
        <r>
          <rPr>
            <b/>
            <sz val="8"/>
            <color indexed="81"/>
            <rFont val="Tahoma"/>
            <family val="2"/>
          </rPr>
          <t>El valor de la casilla 312 5. Total ingresos brutos. Ingresos no constitutivos de renta ni ganancia ocasional.</t>
        </r>
        <r>
          <rPr>
            <sz val="8"/>
            <color indexed="81"/>
            <rFont val="Tahoma"/>
            <family val="2"/>
          </rPr>
          <t xml:space="preserve">
</t>
        </r>
      </text>
    </comment>
  </commentList>
</comments>
</file>

<file path=xl/comments8.xml><?xml version="1.0" encoding="utf-8"?>
<comments xmlns="http://schemas.openxmlformats.org/spreadsheetml/2006/main">
  <authors>
    <author>familia</author>
  </authors>
  <commentList>
    <comment ref="C5" authorId="0" shapeId="0">
      <text>
        <r>
          <rPr>
            <b/>
            <sz val="8"/>
            <color indexed="81"/>
            <rFont val="Tahoma"/>
            <family val="2"/>
          </rPr>
          <t>Marque si es contribuyente que determina el costo de enajenación de los activos movibles por el sistema de juego de inventarios.</t>
        </r>
        <r>
          <rPr>
            <sz val="8"/>
            <color indexed="81"/>
            <rFont val="Tahoma"/>
            <family val="2"/>
          </rPr>
          <t xml:space="preserve">
</t>
        </r>
      </text>
    </comment>
    <comment ref="C8" authorId="0" shapeId="0">
      <text>
        <r>
          <rPr>
            <b/>
            <sz val="8"/>
            <color indexed="81"/>
            <rFont val="Tahoma"/>
            <family val="2"/>
          </rPr>
          <t>El valor de los inventarios de materia prima, materiales y suministros a 31 de diciembre del año 2011.</t>
        </r>
        <r>
          <rPr>
            <sz val="8"/>
            <color indexed="81"/>
            <rFont val="Tahoma"/>
            <family val="2"/>
          </rPr>
          <t xml:space="preserve">
</t>
        </r>
      </text>
    </comment>
    <comment ref="D8" authorId="0" shapeId="0">
      <text>
        <r>
          <rPr>
            <b/>
            <sz val="8"/>
            <color indexed="81"/>
            <rFont val="Tahoma"/>
            <family val="2"/>
          </rPr>
          <t>El saldo contable a 31 de diciembre de 2013 de la cuenta del P.U.C. respectivo.</t>
        </r>
        <r>
          <rPr>
            <sz val="8"/>
            <color indexed="81"/>
            <rFont val="Tahoma"/>
            <family val="2"/>
          </rPr>
          <t xml:space="preserve">
</t>
        </r>
      </text>
    </comment>
    <comment ref="C9" authorId="0" shapeId="0">
      <text>
        <r>
          <rPr>
            <b/>
            <sz val="8"/>
            <color indexed="81"/>
            <rFont val="Tahoma"/>
            <family val="2"/>
          </rPr>
          <t>El valor de las compras efectuadas en el año gravable 2012 de materia prima materiales y suministros.</t>
        </r>
        <r>
          <rPr>
            <sz val="8"/>
            <color indexed="81"/>
            <rFont val="Tahoma"/>
            <family val="2"/>
          </rPr>
          <t xml:space="preserve">
</t>
        </r>
      </text>
    </comment>
    <comment ref="D9"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0" authorId="0" shapeId="0">
      <text>
        <r>
          <rPr>
            <b/>
            <sz val="8"/>
            <color indexed="81"/>
            <rFont val="Tahoma"/>
            <family val="2"/>
          </rPr>
          <t>El valor de los inventarios finales por el año gravable 2012 de materias primas, materiales y suministros. Este valor debe coincidir con el registrado en la casilla 121.</t>
        </r>
        <r>
          <rPr>
            <sz val="8"/>
            <color indexed="81"/>
            <rFont val="Tahoma"/>
            <family val="2"/>
          </rPr>
          <t xml:space="preserve">
</t>
        </r>
      </text>
    </comment>
    <comment ref="D10"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1" authorId="0" shapeId="0">
      <text>
        <r>
          <rPr>
            <b/>
            <sz val="8"/>
            <color indexed="81"/>
            <rFont val="Tahoma"/>
            <family val="2"/>
          </rPr>
          <t>El valor de los inventarios que se encuentren en proceso a 31 de diciembre del año 2011.</t>
        </r>
        <r>
          <rPr>
            <sz val="8"/>
            <color indexed="81"/>
            <rFont val="Tahoma"/>
            <family val="2"/>
          </rPr>
          <t xml:space="preserve">
</t>
        </r>
      </text>
    </comment>
    <comment ref="D11"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2" authorId="0" shapeId="0">
      <text>
        <r>
          <rPr>
            <b/>
            <sz val="8"/>
            <color indexed="81"/>
            <rFont val="Tahoma"/>
            <family val="2"/>
          </rPr>
          <t>El valor de los salarios y prestaciones sociales que afectaron directamente el costo de producción y/o de ventas durante el año 2012.</t>
        </r>
        <r>
          <rPr>
            <sz val="8"/>
            <color indexed="81"/>
            <rFont val="Tahoma"/>
            <family val="2"/>
          </rPr>
          <t xml:space="preserve">
</t>
        </r>
      </text>
    </comment>
    <comment ref="D12"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3" authorId="0" shapeId="0">
      <text>
        <r>
          <rPr>
            <b/>
            <sz val="8"/>
            <color indexed="81"/>
            <rFont val="Tahoma"/>
            <family val="2"/>
          </rPr>
          <t>El valor de los salarios y prestaciones sociales que afectaron indirectamente el costo de producción durante el año 2012.</t>
        </r>
        <r>
          <rPr>
            <sz val="8"/>
            <color indexed="81"/>
            <rFont val="Tahoma"/>
            <family val="2"/>
          </rPr>
          <t xml:space="preserve">
</t>
        </r>
      </text>
    </comment>
    <comment ref="D13"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4" authorId="0" shapeId="0">
      <text>
        <r>
          <rPr>
            <b/>
            <sz val="8"/>
            <color indexed="81"/>
            <rFont val="Tahoma"/>
            <family val="2"/>
          </rPr>
          <t>El valor fiscal de la depreciación de los activos correspondiente al año 2012, vinculada al proceso de producción.</t>
        </r>
        <r>
          <rPr>
            <sz val="8"/>
            <color indexed="81"/>
            <rFont val="Tahoma"/>
            <family val="2"/>
          </rPr>
          <t xml:space="preserve">
</t>
        </r>
      </text>
    </comment>
    <comment ref="D14"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5" authorId="0" shapeId="0">
      <text>
        <r>
          <rPr>
            <b/>
            <sz val="8"/>
            <color indexed="81"/>
            <rFont val="Tahoma"/>
            <family val="2"/>
          </rPr>
          <t>El valor fiscal de la amortización de los activos correspondiente al año 2012, vinculada al proceso de producción.</t>
        </r>
        <r>
          <rPr>
            <sz val="8"/>
            <color indexed="81"/>
            <rFont val="Tahoma"/>
            <family val="2"/>
          </rPr>
          <t xml:space="preserve">
</t>
        </r>
      </text>
    </comment>
    <comment ref="D15"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6" authorId="0" shapeId="0">
      <text>
        <r>
          <rPr>
            <b/>
            <sz val="8"/>
            <color indexed="81"/>
            <rFont val="Tahoma"/>
            <family val="2"/>
          </rPr>
          <t>El valor total del agotamiento a 31 de diciembre de 2012 vinculado al proceso de producción.</t>
        </r>
      </text>
    </comment>
    <comment ref="D16"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7" authorId="0" shapeId="0">
      <text>
        <r>
          <rPr>
            <b/>
            <sz val="8"/>
            <color indexed="81"/>
            <rFont val="Tahoma"/>
            <family val="2"/>
          </rPr>
          <t>El valor de la diferencia en cambio en que incurrió como consecuencia de las fluctuaciones presentadas en la tasa de cambio de las obligaciones en moneda extranjera durante el año 2012, que afecten el proceso de producción.</t>
        </r>
        <r>
          <rPr>
            <sz val="8"/>
            <color indexed="81"/>
            <rFont val="Tahoma"/>
            <family val="2"/>
          </rPr>
          <t xml:space="preserve">
</t>
        </r>
      </text>
    </comment>
    <comment ref="D17"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8" authorId="0" shapeId="0">
      <text>
        <r>
          <rPr>
            <b/>
            <sz val="8"/>
            <color indexed="81"/>
            <rFont val="Tahoma"/>
            <family val="2"/>
          </rPr>
          <t>El valor de los servicios técnicos, asistencia técnica y consultoría contratados con terceros que afecten el proceso de producción.</t>
        </r>
        <r>
          <rPr>
            <sz val="8"/>
            <color indexed="81"/>
            <rFont val="Tahoma"/>
            <family val="2"/>
          </rPr>
          <t xml:space="preserve">
</t>
        </r>
      </text>
    </comment>
    <comment ref="D18" authorId="0" shapeId="0">
      <text>
        <r>
          <rPr>
            <b/>
            <sz val="8"/>
            <color indexed="81"/>
            <rFont val="Tahoma"/>
            <family val="2"/>
          </rPr>
          <t>El saldo contable a 31 de diciembre de 2013 de la cuenta del P.U.C. respectivo.</t>
        </r>
        <r>
          <rPr>
            <sz val="8"/>
            <color indexed="81"/>
            <rFont val="Tahoma"/>
            <family val="2"/>
          </rPr>
          <t xml:space="preserve">
</t>
        </r>
      </text>
    </comment>
    <comment ref="C19" authorId="0" shapeId="0">
      <text>
        <r>
          <rPr>
            <b/>
            <sz val="8"/>
            <color indexed="81"/>
            <rFont val="Tahoma"/>
            <family val="2"/>
          </rPr>
          <t>El valor de los demás costos incurridos en el proceso de producción, no incluidos en las casillas anteriores.</t>
        </r>
        <r>
          <rPr>
            <sz val="8"/>
            <color indexed="81"/>
            <rFont val="Tahoma"/>
            <family val="2"/>
          </rPr>
          <t xml:space="preserve">
</t>
        </r>
      </text>
    </comment>
    <comment ref="D19"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0" authorId="0" shapeId="0">
      <text>
        <r>
          <rPr>
            <b/>
            <sz val="8"/>
            <color indexed="81"/>
            <rFont val="Tahoma"/>
            <family val="2"/>
          </rPr>
          <t>El valor de los servicios contratados con terceros que afecten el proceso de producción.</t>
        </r>
        <r>
          <rPr>
            <sz val="8"/>
            <color indexed="81"/>
            <rFont val="Tahoma"/>
            <family val="2"/>
          </rPr>
          <t xml:space="preserve">
</t>
        </r>
      </text>
    </comment>
    <comment ref="D20"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1" authorId="0" shapeId="0">
      <text>
        <r>
          <rPr>
            <b/>
            <sz val="8"/>
            <color indexed="81"/>
            <rFont val="Tahoma"/>
            <family val="2"/>
          </rPr>
          <t>El valor de los artículos semielaborados, es decir que poseen un cierto grado de terminación y para lo cual se ha incurrido en costos de materiales, mano de obra y costos indirectos de fabricación requiriendo procesos adicionales para ser convertidos en productos terminados.</t>
        </r>
        <r>
          <rPr>
            <sz val="8"/>
            <color indexed="81"/>
            <rFont val="Tahoma"/>
            <family val="2"/>
          </rPr>
          <t xml:space="preserve">
</t>
        </r>
      </text>
    </comment>
    <comment ref="D21"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2" authorId="0" shapeId="0">
      <text>
        <r>
          <rPr>
            <b/>
            <sz val="8"/>
            <color indexed="81"/>
            <rFont val="Tahoma"/>
            <family val="2"/>
          </rPr>
          <t>El valor efectivamente pagado por concepto de aportes a las Entidades Promotoras de Salud de los empleados encargados de la producción, durante la vigencia. Corresponde únicamente a lo aportado por el empleador.</t>
        </r>
        <r>
          <rPr>
            <sz val="8"/>
            <color indexed="81"/>
            <rFont val="Tahoma"/>
            <family val="2"/>
          </rPr>
          <t xml:space="preserve">
</t>
        </r>
      </text>
    </comment>
    <comment ref="D22"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3" authorId="0" shapeId="0">
      <text>
        <r>
          <rPr>
            <b/>
            <sz val="8"/>
            <color indexed="81"/>
            <rFont val="Tahoma"/>
            <family val="2"/>
          </rPr>
          <t>El valor efectivamente pagado por concepto de aportes a las Administradoras de Riesgos Profesionales de los empleados encargados de la producción, durante la vigencia.</t>
        </r>
      </text>
    </comment>
    <comment ref="D23"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4" authorId="0" shapeId="0">
      <text>
        <r>
          <rPr>
            <b/>
            <sz val="8"/>
            <color indexed="81"/>
            <rFont val="Tahoma"/>
            <family val="2"/>
          </rPr>
          <t>El valor efectivamente pagado por concepto de aportes a los Fondos de Pensiones de los empleados encargados de la producción, durante la vigencia. Corresponde únicamente a lo aportado por el empleador.</t>
        </r>
        <r>
          <rPr>
            <sz val="8"/>
            <color indexed="81"/>
            <rFont val="Tahoma"/>
            <family val="2"/>
          </rPr>
          <t xml:space="preserve">
</t>
        </r>
      </text>
    </comment>
    <comment ref="D24"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5" authorId="0" shapeId="0">
      <text>
        <r>
          <rPr>
            <b/>
            <sz val="8"/>
            <color indexed="81"/>
            <rFont val="Tahoma"/>
            <family val="2"/>
          </rPr>
          <t>El valor efectivamente pagado durante la vigencia por concepto de aportes parafiscales al SENA, de los empleados encargados de la producción.</t>
        </r>
        <r>
          <rPr>
            <sz val="8"/>
            <color indexed="81"/>
            <rFont val="Tahoma"/>
            <family val="2"/>
          </rPr>
          <t xml:space="preserve">
</t>
        </r>
      </text>
    </comment>
    <comment ref="D25"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6" authorId="0" shapeId="0">
      <text>
        <r>
          <rPr>
            <b/>
            <sz val="8"/>
            <color indexed="81"/>
            <rFont val="Tahoma"/>
            <family val="2"/>
          </rPr>
          <t>El valor efectivamente pagado durante la vigencia por concepto de aportes parafiscales al ICBF, de los empleados encargados de la producción.</t>
        </r>
        <r>
          <rPr>
            <sz val="8"/>
            <color indexed="81"/>
            <rFont val="Tahoma"/>
            <family val="2"/>
          </rPr>
          <t xml:space="preserve">
</t>
        </r>
      </text>
    </comment>
    <comment ref="D26"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7" authorId="0" shapeId="0">
      <text>
        <r>
          <rPr>
            <b/>
            <sz val="8"/>
            <color indexed="81"/>
            <rFont val="Tahoma"/>
            <family val="2"/>
          </rPr>
          <t>El valor efectivamente pagado durante la vigencia por concepto de aportes parafiscales a las cajas de compensación, de los empleados encargados de la producción</t>
        </r>
        <r>
          <rPr>
            <sz val="8"/>
            <color indexed="81"/>
            <rFont val="Tahoma"/>
            <family val="2"/>
          </rPr>
          <t xml:space="preserve">
</t>
        </r>
      </text>
    </comment>
    <comment ref="D27"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8" authorId="0" shapeId="0">
      <text>
        <r>
          <rPr>
            <b/>
            <sz val="8"/>
            <color indexed="81"/>
            <rFont val="Tahoma"/>
            <family val="2"/>
          </rPr>
          <t>El valor de las regalías ´pagadas al exterior que afecten el proceso de producción.</t>
        </r>
        <r>
          <rPr>
            <sz val="8"/>
            <color indexed="81"/>
            <rFont val="Tahoma"/>
            <family val="2"/>
          </rPr>
          <t xml:space="preserve">
</t>
        </r>
      </text>
    </comment>
    <comment ref="D28" authorId="0" shapeId="0">
      <text>
        <r>
          <rPr>
            <b/>
            <sz val="8"/>
            <color indexed="81"/>
            <rFont val="Tahoma"/>
            <family val="2"/>
          </rPr>
          <t>El saldo contable a 31 de diciembre de 2013 de la cuenta del P.U.C. respectivo.</t>
        </r>
        <r>
          <rPr>
            <sz val="8"/>
            <color indexed="81"/>
            <rFont val="Tahoma"/>
            <family val="2"/>
          </rPr>
          <t xml:space="preserve">
</t>
        </r>
      </text>
    </comment>
    <comment ref="C29" authorId="0" shapeId="0">
      <text>
        <r>
          <rPr>
            <b/>
            <sz val="8"/>
            <color indexed="81"/>
            <rFont val="Tahoma"/>
            <family val="2"/>
          </rPr>
          <t>El valor de los inventarios de productos terminados y mercancías a 31 de diciembre del año 2011.</t>
        </r>
      </text>
    </comment>
    <comment ref="D29"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0" authorId="0" shapeId="0">
      <text>
        <r>
          <rPr>
            <b/>
            <sz val="8"/>
            <color indexed="81"/>
            <rFont val="Tahoma"/>
            <family val="2"/>
          </rPr>
          <t>El valor de las compras de productos terminados y mercancías efectuadas en el año 2012 para ser comercializadas sin transformarlas.</t>
        </r>
        <r>
          <rPr>
            <sz val="8"/>
            <color indexed="81"/>
            <rFont val="Tahoma"/>
            <family val="2"/>
          </rPr>
          <t xml:space="preserve">
</t>
        </r>
      </text>
    </comment>
    <comment ref="D30"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1" authorId="0" shapeId="0">
      <text>
        <r>
          <rPr>
            <b/>
            <sz val="8"/>
            <color indexed="81"/>
            <rFont val="Tahoma"/>
            <family val="2"/>
          </rPr>
          <t>El valor de los inventarios finales de productos terminados y mercancías disponibles para la venta a 31 de diciembre del 2012.</t>
        </r>
        <r>
          <rPr>
            <sz val="8"/>
            <color indexed="81"/>
            <rFont val="Tahoma"/>
            <family val="2"/>
          </rPr>
          <t xml:space="preserve">
</t>
        </r>
      </text>
    </comment>
    <comment ref="D31"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2" authorId="0" shapeId="0">
      <text>
        <r>
          <rPr>
            <b/>
            <sz val="8"/>
            <color indexed="81"/>
            <rFont val="Tahoma"/>
            <family val="2"/>
          </rPr>
          <t>El monto asignado por el contribuyente a los artículos y productos vendidos o servicios prestados en el año gravable</t>
        </r>
        <r>
          <rPr>
            <sz val="8"/>
            <color indexed="81"/>
            <rFont val="Tahoma"/>
            <family val="2"/>
          </rPr>
          <t xml:space="preserve">
</t>
        </r>
      </text>
    </comment>
    <comment ref="D32" authorId="0" shapeId="0">
      <text>
        <r>
          <rPr>
            <b/>
            <sz val="8"/>
            <color indexed="81"/>
            <rFont val="Tahoma"/>
            <family val="2"/>
          </rPr>
          <t>El saldo contable a 31 de diciembre de 2012 de la cuenta del P.U.C. respectivo.</t>
        </r>
        <r>
          <rPr>
            <sz val="8"/>
            <color indexed="81"/>
            <rFont val="Tahoma"/>
            <family val="2"/>
          </rPr>
          <t xml:space="preserve">
</t>
        </r>
      </text>
    </comment>
    <comment ref="G32" authorId="0" shapeId="0">
      <text>
        <r>
          <rPr>
            <b/>
            <sz val="8"/>
            <color indexed="81"/>
            <rFont val="Tahoma"/>
            <family val="2"/>
          </rPr>
          <t>El saldo contable a 31 de diciembre de 2012 de la cuenta del P.U.C. respectivo.</t>
        </r>
        <r>
          <rPr>
            <sz val="8"/>
            <color indexed="81"/>
            <rFont val="Tahoma"/>
            <family val="2"/>
          </rPr>
          <t xml:space="preserve">
</t>
        </r>
      </text>
    </comment>
    <comment ref="C33" authorId="0" shapeId="0">
      <text>
        <r>
          <rPr>
            <b/>
            <sz val="8"/>
            <color indexed="81"/>
            <rFont val="Tahoma"/>
            <family val="2"/>
          </rPr>
          <t>El valor de los costos incurridos en la actividad agrícola y las demás relacionadas con el sector.</t>
        </r>
        <r>
          <rPr>
            <sz val="8"/>
            <color indexed="81"/>
            <rFont val="Tahoma"/>
            <family val="2"/>
          </rPr>
          <t xml:space="preserve">
</t>
        </r>
      </text>
    </comment>
    <comment ref="D33"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4" authorId="0" shapeId="0">
      <text>
        <r>
          <rPr>
            <b/>
            <sz val="8"/>
            <color indexed="81"/>
            <rFont val="Tahoma"/>
            <family val="2"/>
          </rPr>
          <t>El valor de los costos incurridos en la actividad ganadera y en el comercio de ganado y las demás relacionadas con el sector.</t>
        </r>
      </text>
    </comment>
    <comment ref="D34"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5" authorId="0" shapeId="0">
      <text>
        <r>
          <rPr>
            <b/>
            <sz val="8"/>
            <color indexed="81"/>
            <rFont val="Tahoma"/>
            <family val="2"/>
          </rPr>
          <t>El valor de los costos incurridos en la actividad de explotación de hidrocarburos.</t>
        </r>
        <r>
          <rPr>
            <sz val="8"/>
            <color indexed="81"/>
            <rFont val="Tahoma"/>
            <family val="2"/>
          </rPr>
          <t xml:space="preserve">
</t>
        </r>
      </text>
    </comment>
    <comment ref="D35"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6" authorId="0" shapeId="0">
      <text>
        <r>
          <rPr>
            <b/>
            <sz val="8"/>
            <color indexed="81"/>
            <rFont val="Tahoma"/>
            <family val="2"/>
          </rPr>
          <t>El valor de los costos incurridos en la actividad de explotación de hidrocarburos.</t>
        </r>
        <r>
          <rPr>
            <sz val="8"/>
            <color indexed="81"/>
            <rFont val="Tahoma"/>
            <family val="2"/>
          </rPr>
          <t xml:space="preserve">
</t>
        </r>
      </text>
    </comment>
    <comment ref="D36"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7" authorId="0" shapeId="0">
      <text>
        <r>
          <rPr>
            <b/>
            <sz val="8"/>
            <color indexed="81"/>
            <rFont val="Tahoma"/>
            <family val="2"/>
          </rPr>
          <t>El valor de los costos incurridos en la actividad de exploración de gases y minerales.</t>
        </r>
        <r>
          <rPr>
            <sz val="8"/>
            <color indexed="81"/>
            <rFont val="Tahoma"/>
            <family val="2"/>
          </rPr>
          <t xml:space="preserve">
</t>
        </r>
      </text>
    </comment>
    <comment ref="D37"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8" authorId="0" shapeId="0">
      <text>
        <r>
          <rPr>
            <b/>
            <sz val="8"/>
            <color indexed="81"/>
            <rFont val="Tahoma"/>
            <family val="2"/>
          </rPr>
          <t>El valor de los costos incurridos en la actividad de exploración de otros cursos minerales.</t>
        </r>
        <r>
          <rPr>
            <sz val="8"/>
            <color indexed="81"/>
            <rFont val="Tahoma"/>
            <family val="2"/>
          </rPr>
          <t xml:space="preserve">
</t>
        </r>
      </text>
    </comment>
    <comment ref="D38" authorId="0" shapeId="0">
      <text>
        <r>
          <rPr>
            <b/>
            <sz val="8"/>
            <color indexed="81"/>
            <rFont val="Tahoma"/>
            <family val="2"/>
          </rPr>
          <t>El saldo contable a 31 de diciembre de 2013 de la cuenta del P.U.C. respectivo.</t>
        </r>
        <r>
          <rPr>
            <sz val="8"/>
            <color indexed="81"/>
            <rFont val="Tahoma"/>
            <family val="2"/>
          </rPr>
          <t xml:space="preserve">
</t>
        </r>
      </text>
    </comment>
    <comment ref="C39" authorId="0" shapeId="0">
      <text>
        <r>
          <rPr>
            <b/>
            <sz val="8"/>
            <color indexed="81"/>
            <rFont val="Tahoma"/>
            <family val="2"/>
          </rPr>
          <t>El valor correspondiente a la sumatoria de los siguientes conceptos: Cuando se trate de compañías de seguros de vida, y de capitalización en lo pertinente: El importe pagado o abonado en cuenta, por concepto de siniestros de pólizas totales vencidas y de rentas vitalicias, ya sean fijas o indefinidas, el importe de los siniestros avisados, hasta concurrencia de la parte no reasegurada, debidamente certificada por el Revisor Fiscal, lo pagado por beneficios especiales sobre pólizas vencidas, lo pagado por rescates, el importe de las primas de reaseguros cedidas en Colombia o en el exterior, y el importe que al final del año o período gravable tenga la reserva matemática. Cuando se trate de compañías de seguros generales: El importe de los siniestros pagados o abonados en cuenta, el importe de los siniestros avisados, hasta concurrencia de la parte no reasegurada, debidamente certificado por el Revisor Fiscal, el importe de las primas de reaseguros cedidas en Colombia o en el exterior, el importe de los gastos por salvamentos o ajustes de siniestros, y el importe que al final del año o período gravable tenga la reserva técnica.</t>
        </r>
        <r>
          <rPr>
            <sz val="8"/>
            <color indexed="81"/>
            <rFont val="Tahoma"/>
            <family val="2"/>
          </rPr>
          <t xml:space="preserve">
</t>
        </r>
      </text>
    </comment>
    <comment ref="D39" authorId="0" shapeId="0">
      <text>
        <r>
          <rPr>
            <b/>
            <sz val="8"/>
            <color indexed="81"/>
            <rFont val="Tahoma"/>
            <family val="2"/>
          </rPr>
          <t>El saldo contable a 31 de diciembre de 2013 de la cuenta del P.U.C. respectivo.</t>
        </r>
        <r>
          <rPr>
            <sz val="8"/>
            <color indexed="81"/>
            <rFont val="Tahoma"/>
            <family val="2"/>
          </rPr>
          <t xml:space="preserve">
</t>
        </r>
      </text>
    </comment>
    <comment ref="C40" authorId="0" shapeId="0">
      <text>
        <r>
          <rPr>
            <b/>
            <sz val="8"/>
            <color indexed="81"/>
            <rFont val="Tahoma"/>
            <family val="2"/>
          </rPr>
          <t>El valor de los costos incurridos en la actividad de contratos de servicios autónomos y las demás relacionadas con el sector, ya sea realizados o la parte proporcional según el caso.</t>
        </r>
        <r>
          <rPr>
            <sz val="8"/>
            <color indexed="81"/>
            <rFont val="Tahoma"/>
            <family val="2"/>
          </rPr>
          <t xml:space="preserve">
</t>
        </r>
      </text>
    </comment>
    <comment ref="D40" authorId="0" shapeId="0">
      <text>
        <r>
          <rPr>
            <b/>
            <sz val="8"/>
            <color indexed="81"/>
            <rFont val="Tahoma"/>
            <family val="2"/>
          </rPr>
          <t>El saldo contable a 31 de diciembre de 2013 de la cuenta del P.U.C. respectivo.</t>
        </r>
        <r>
          <rPr>
            <sz val="8"/>
            <color indexed="81"/>
            <rFont val="Tahoma"/>
            <family val="2"/>
          </rPr>
          <t xml:space="preserve">
</t>
        </r>
      </text>
    </comment>
    <comment ref="C41" authorId="0" shapeId="0">
      <text>
        <r>
          <rPr>
            <b/>
            <sz val="8"/>
            <color indexed="81"/>
            <rFont val="Tahoma"/>
            <family val="2"/>
          </rPr>
          <t>El valor de todos aquellos costos que no haya incluido dentro de las casillas anteriores.</t>
        </r>
      </text>
    </comment>
    <comment ref="D41" authorId="0" shapeId="0">
      <text>
        <r>
          <rPr>
            <b/>
            <sz val="8"/>
            <color indexed="81"/>
            <rFont val="Tahoma"/>
            <family val="2"/>
          </rPr>
          <t>El saldo contable a 31 de diciembre de 2013 de la cuenta del P.U.C. respectivo.</t>
        </r>
        <r>
          <rPr>
            <sz val="8"/>
            <color indexed="81"/>
            <rFont val="Tahoma"/>
            <family val="2"/>
          </rPr>
          <t xml:space="preserve">
</t>
        </r>
      </text>
    </comment>
    <comment ref="C42" authorId="0" shapeId="0">
      <text>
        <r>
          <rPr>
            <b/>
            <sz val="8"/>
            <color indexed="81"/>
            <rFont val="Tahoma"/>
            <family val="2"/>
          </rPr>
          <t>Los valores que sean imputables como costos relativos a los ingresos no constitutivos de renta ni ganancia ocasional. (Art. 177-1 E.T.)</t>
        </r>
        <r>
          <rPr>
            <sz val="8"/>
            <color indexed="81"/>
            <rFont val="Tahoma"/>
            <family val="2"/>
          </rPr>
          <t xml:space="preserve">
</t>
        </r>
      </text>
    </comment>
    <comment ref="C43" authorId="0" shapeId="0">
      <text>
        <r>
          <rPr>
            <b/>
            <sz val="8"/>
            <color indexed="81"/>
            <rFont val="Tahoma"/>
            <family val="2"/>
          </rPr>
          <t>Si es un contribuyente obligado a aplicar el sistema de inventario permanente, Sumatoria del Concepto 1 “Valor fiscal”, casillas 342 a 351, menos 352. Si es un contribuyente no obligado a aplicar el sistema de inventario permanente (inventario periódico), Sumatoria del Concepto 1 “Valor fiscal”, casillas 318, 319, 321 a 330, 332 a 341 343 a 351 , menos, 320, 331, 341, 352.</t>
        </r>
        <r>
          <rPr>
            <sz val="8"/>
            <color indexed="81"/>
            <rFont val="Tahoma"/>
            <family val="2"/>
          </rPr>
          <t xml:space="preserve">
</t>
        </r>
      </text>
    </comment>
    <comment ref="D43" authorId="0" shapeId="0">
      <text>
        <r>
          <rPr>
            <b/>
            <sz val="8"/>
            <color indexed="81"/>
            <rFont val="Tahoma"/>
            <family val="2"/>
          </rPr>
          <t>Si es un contribuyente obligado a aplicar el sistema de inventario permanente, Sumatoria del Concepto 2 “Valor contable”, casillas 342 a 351. Si es un contribuyente no obligado a aplicar el sistema de inventario permanente (inventario periódico), Sumatoria del Concepto 1 “Valor fiscal”, casillas 318, 319, 321 a 330, 332 a 341 343 a 351 , menos, 320, 331, 341, 352.</t>
        </r>
        <r>
          <rPr>
            <sz val="8"/>
            <color indexed="81"/>
            <rFont val="Tahoma"/>
            <family val="2"/>
          </rPr>
          <t xml:space="preserve">
</t>
        </r>
      </text>
    </comment>
    <comment ref="C44" authorId="0" shapeId="0">
      <text>
        <r>
          <rPr>
            <b/>
            <sz val="8"/>
            <color indexed="81"/>
            <rFont val="Tahoma"/>
            <family val="2"/>
          </rPr>
          <t>El costo fiscal de los valores mobiliarios poseídos por menos de dos (2) años, que tengan la calidad de activos fijos.</t>
        </r>
        <r>
          <rPr>
            <sz val="8"/>
            <color indexed="81"/>
            <rFont val="Tahoma"/>
            <family val="2"/>
          </rPr>
          <t xml:space="preserve">
</t>
        </r>
      </text>
    </comment>
    <comment ref="D44" authorId="0" shapeId="0">
      <text>
        <r>
          <rPr>
            <b/>
            <sz val="8"/>
            <color indexed="81"/>
            <rFont val="Tahoma"/>
            <family val="2"/>
          </rPr>
          <t>El saldo contable a 31 de diciembre de 2013 de la cuenta del P.U.C. respectivo.</t>
        </r>
        <r>
          <rPr>
            <sz val="8"/>
            <color indexed="81"/>
            <rFont val="Tahoma"/>
            <family val="2"/>
          </rPr>
          <t xml:space="preserve">
</t>
        </r>
      </text>
    </comment>
    <comment ref="C45" authorId="0" shapeId="0">
      <text>
        <r>
          <rPr>
            <b/>
            <sz val="8"/>
            <color indexed="81"/>
            <rFont val="Tahoma"/>
            <family val="2"/>
          </rPr>
          <t>El costo fiscal, antes de restar la depreciación acumulada, de otros activos fijos (muebles, inmuebles, depreciables y no depreciables) poseídos por menos de dos (2) años.</t>
        </r>
        <r>
          <rPr>
            <sz val="8"/>
            <color indexed="81"/>
            <rFont val="Tahoma"/>
            <family val="2"/>
          </rPr>
          <t xml:space="preserve">
</t>
        </r>
      </text>
    </comment>
    <comment ref="D45" authorId="0" shapeId="0">
      <text>
        <r>
          <rPr>
            <b/>
            <sz val="8"/>
            <color indexed="81"/>
            <rFont val="Tahoma"/>
            <family val="2"/>
          </rPr>
          <t>El saldo contable a 31 de diciembre de 2013 de la cuenta del P.U.C. respectivo.</t>
        </r>
        <r>
          <rPr>
            <sz val="8"/>
            <color indexed="81"/>
            <rFont val="Tahoma"/>
            <family val="2"/>
          </rPr>
          <t xml:space="preserve">
</t>
        </r>
      </text>
    </comment>
    <comment ref="C46" authorId="0" shapeId="0">
      <text>
        <r>
          <rPr>
            <b/>
            <sz val="8"/>
            <color indexed="81"/>
            <rFont val="Tahoma"/>
            <family val="2"/>
          </rPr>
          <t>El costo fiscal de los valores mobiliarios poseídos por más de dos (2) años, que tengan la calidad de activos fijos.</t>
        </r>
        <r>
          <rPr>
            <sz val="8"/>
            <color indexed="81"/>
            <rFont val="Tahoma"/>
            <family val="2"/>
          </rPr>
          <t xml:space="preserve">
</t>
        </r>
      </text>
    </comment>
    <comment ref="D46" authorId="0" shapeId="0">
      <text>
        <r>
          <rPr>
            <b/>
            <sz val="8"/>
            <color indexed="81"/>
            <rFont val="Tahoma"/>
            <family val="2"/>
          </rPr>
          <t>El saldo contable a 31 de diciembre de 2013 de la cuenta del P.U.C. respectivo.</t>
        </r>
        <r>
          <rPr>
            <sz val="8"/>
            <color indexed="81"/>
            <rFont val="Tahoma"/>
            <family val="2"/>
          </rPr>
          <t xml:space="preserve">
</t>
        </r>
      </text>
    </comment>
    <comment ref="C47" authorId="0" shapeId="0">
      <text>
        <r>
          <rPr>
            <b/>
            <sz val="8"/>
            <color indexed="81"/>
            <rFont val="Tahoma"/>
            <family val="2"/>
          </rPr>
          <t>El costo fiscal, antes de restar la depreciación acumulada, de los otros activos fijos poseídos por más de dos (2) años, que tengan la calidad de activos fijos.</t>
        </r>
        <r>
          <rPr>
            <sz val="8"/>
            <color indexed="81"/>
            <rFont val="Tahoma"/>
            <family val="2"/>
          </rPr>
          <t xml:space="preserve">
</t>
        </r>
      </text>
    </comment>
    <comment ref="D47" authorId="0" shapeId="0">
      <text>
        <r>
          <rPr>
            <b/>
            <sz val="8"/>
            <color indexed="81"/>
            <rFont val="Tahoma"/>
            <family val="2"/>
          </rPr>
          <t>El saldo contable a 31 de diciembre de 2013 de la cuenta del P.U.C. respectivo.</t>
        </r>
        <r>
          <rPr>
            <sz val="8"/>
            <color indexed="81"/>
            <rFont val="Tahoma"/>
            <family val="2"/>
          </rPr>
          <t xml:space="preserve">
</t>
        </r>
      </text>
    </comment>
    <comment ref="C48" authorId="0" shapeId="0">
      <text>
        <r>
          <rPr>
            <b/>
            <sz val="8"/>
            <color indexed="81"/>
            <rFont val="Tahoma"/>
            <family val="2"/>
          </rPr>
          <t>Los valores que sean imputables como costos relativos a los ingresos no constitutivos de renta ni ganancia ocasional. (Art. 177-1 E.T.)</t>
        </r>
        <r>
          <rPr>
            <sz val="8"/>
            <color indexed="81"/>
            <rFont val="Tahoma"/>
            <family val="2"/>
          </rPr>
          <t xml:space="preserve">
</t>
        </r>
      </text>
    </comment>
    <comment ref="C49" authorId="0" shapeId="0">
      <text>
        <r>
          <rPr>
            <b/>
            <sz val="8"/>
            <color indexed="81"/>
            <rFont val="Tahoma"/>
            <family val="2"/>
          </rPr>
          <t>El resultado de la sumatoria del Concepto 1 “Valor fiscal”, casillas 354, 355, menos, 358.</t>
        </r>
        <r>
          <rPr>
            <sz val="8"/>
            <color indexed="81"/>
            <rFont val="Tahoma"/>
            <family val="2"/>
          </rPr>
          <t xml:space="preserve">
</t>
        </r>
      </text>
    </comment>
    <comment ref="D49" authorId="0" shapeId="0">
      <text>
        <r>
          <rPr>
            <b/>
            <sz val="8"/>
            <color indexed="81"/>
            <rFont val="Tahoma"/>
            <family val="2"/>
          </rPr>
          <t>El resultado de la sumatoria del Concepto 1 “Valor contable”, casillas 354 a 357.</t>
        </r>
        <r>
          <rPr>
            <sz val="8"/>
            <color indexed="81"/>
            <rFont val="Tahoma"/>
            <family val="2"/>
          </rPr>
          <t xml:space="preserve">
</t>
        </r>
      </text>
    </comment>
    <comment ref="C50" authorId="0" shapeId="0">
      <text>
        <r>
          <rPr>
            <b/>
            <sz val="8"/>
            <color indexed="81"/>
            <rFont val="Tahoma"/>
            <family val="2"/>
          </rPr>
          <t>(Dato Informativo)  El valor de los costos imputables a las rentas exentas.</t>
        </r>
        <r>
          <rPr>
            <sz val="8"/>
            <color indexed="81"/>
            <rFont val="Tahoma"/>
            <family val="2"/>
          </rPr>
          <t xml:space="preserve">
</t>
        </r>
      </text>
    </comment>
    <comment ref="C51" authorId="0" shapeId="0">
      <text>
        <r>
          <rPr>
            <b/>
            <sz val="8"/>
            <color indexed="81"/>
            <rFont val="Tahoma"/>
            <family val="2"/>
          </rPr>
          <t>(Dato Informativo)  El valor de los costos incurridos en el exterior.</t>
        </r>
        <r>
          <rPr>
            <sz val="8"/>
            <color indexed="81"/>
            <rFont val="Tahoma"/>
            <family val="2"/>
          </rPr>
          <t xml:space="preserve">
</t>
        </r>
      </text>
    </comment>
    <comment ref="C52" authorId="0" shapeId="0">
      <text>
        <r>
          <rPr>
            <b/>
            <sz val="8"/>
            <color indexed="81"/>
            <rFont val="Tahoma"/>
            <family val="2"/>
          </rPr>
          <t>(Dato Informativo)  El valor de los costos incurridos en el exterior, con países con los cuales Colombia tiene tratado.</t>
        </r>
        <r>
          <rPr>
            <sz val="8"/>
            <color indexed="81"/>
            <rFont val="Tahoma"/>
            <family val="2"/>
          </rPr>
          <t xml:space="preserve">
</t>
        </r>
      </text>
    </comment>
    <comment ref="C53" authorId="0" shapeId="0">
      <text>
        <r>
          <rPr>
            <b/>
            <sz val="8"/>
            <color indexed="81"/>
            <rFont val="Tahoma"/>
            <family val="2"/>
          </rPr>
          <t>Sumatoria del Concepto 1 “Valor fiscal”, casillas 353 y 359.</t>
        </r>
        <r>
          <rPr>
            <sz val="8"/>
            <color indexed="81"/>
            <rFont val="Tahoma"/>
            <family val="2"/>
          </rPr>
          <t xml:space="preserve">
</t>
        </r>
      </text>
    </comment>
    <comment ref="D53" authorId="0" shapeId="0">
      <text>
        <r>
          <rPr>
            <b/>
            <sz val="8"/>
            <color indexed="81"/>
            <rFont val="Tahoma"/>
            <family val="2"/>
          </rPr>
          <t>Sumatoria  casillas 353 y 359.</t>
        </r>
        <r>
          <rPr>
            <sz val="8"/>
            <color indexed="81"/>
            <rFont val="Tahoma"/>
            <family val="2"/>
          </rPr>
          <t xml:space="preserve">
</t>
        </r>
      </text>
    </comment>
  </commentList>
</comments>
</file>

<file path=xl/comments9.xml><?xml version="1.0" encoding="utf-8"?>
<comments xmlns="http://schemas.openxmlformats.org/spreadsheetml/2006/main">
  <authors>
    <author>familia</author>
  </authors>
  <commentList>
    <comment ref="C6" authorId="0" shapeId="0">
      <text>
        <r>
          <rPr>
            <b/>
            <sz val="8"/>
            <color indexed="81"/>
            <rFont val="Tahoma"/>
            <family val="2"/>
          </rPr>
          <t>El valor de los salarios y prestaciones sociales causados en el año 2012.</t>
        </r>
        <r>
          <rPr>
            <sz val="8"/>
            <color indexed="81"/>
            <rFont val="Tahoma"/>
            <family val="2"/>
          </rPr>
          <t xml:space="preserve">
</t>
        </r>
      </text>
    </comment>
    <comment ref="D6"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7" authorId="0" shapeId="0">
      <text>
        <r>
          <rPr>
            <b/>
            <sz val="8"/>
            <color indexed="81"/>
            <rFont val="Tahoma"/>
            <family val="2"/>
          </rPr>
          <t>El valor efectivamente pagado por concepto de aportes a las Entidades Promotoras de Salud durante la vigencia. Corresponde únicamente a lo aportado por el empleador.</t>
        </r>
        <r>
          <rPr>
            <sz val="8"/>
            <color indexed="81"/>
            <rFont val="Tahoma"/>
            <family val="2"/>
          </rPr>
          <t xml:space="preserve">
</t>
        </r>
      </text>
    </comment>
    <comment ref="D7" authorId="0" shapeId="0">
      <text>
        <r>
          <rPr>
            <b/>
            <sz val="8"/>
            <color indexed="81"/>
            <rFont val="Tahoma"/>
            <family val="2"/>
          </rPr>
          <t>El valor causado por concepto de aportes a las Entidades Promotoras de Salud durante la vigencia. Corresponde únicamente a lo aportado por el empleador.</t>
        </r>
        <r>
          <rPr>
            <sz val="8"/>
            <color indexed="81"/>
            <rFont val="Tahoma"/>
            <family val="2"/>
          </rPr>
          <t xml:space="preserve">
</t>
        </r>
      </text>
    </comment>
    <comment ref="C8" authorId="0" shapeId="0">
      <text>
        <r>
          <rPr>
            <b/>
            <sz val="8"/>
            <color indexed="81"/>
            <rFont val="Tahoma"/>
            <family val="2"/>
          </rPr>
          <t>El valor efectivamente pagado por concepto de aportes a las Administradoras de Riesgos Profesionales. Corresponde únicamente a lo aportado por el empleador.</t>
        </r>
      </text>
    </comment>
    <comment ref="D8" authorId="0" shapeId="0">
      <text>
        <r>
          <rPr>
            <b/>
            <sz val="8"/>
            <color indexed="81"/>
            <rFont val="Tahoma"/>
            <family val="2"/>
          </rPr>
          <t>El valor causado por concepto de aportes a las Administradoras de Riesgos Profesionales durante la vigencia. Corresponde únicamente a lo aportado por el empleador.</t>
        </r>
        <r>
          <rPr>
            <sz val="8"/>
            <color indexed="81"/>
            <rFont val="Tahoma"/>
            <family val="2"/>
          </rPr>
          <t xml:space="preserve">
</t>
        </r>
      </text>
    </comment>
    <comment ref="C9" authorId="0" shapeId="0">
      <text>
        <r>
          <rPr>
            <b/>
            <sz val="8"/>
            <color indexed="81"/>
            <rFont val="Tahoma"/>
            <family val="2"/>
          </rPr>
          <t>El valor efectivamente pagado por concepto de aportes a los Fondos de Pensiones durante la vigencia. Corresponde únicamente a lo aportado por el empleador.</t>
        </r>
        <r>
          <rPr>
            <sz val="8"/>
            <color indexed="81"/>
            <rFont val="Tahoma"/>
            <family val="2"/>
          </rPr>
          <t xml:space="preserve">
</t>
        </r>
      </text>
    </comment>
    <comment ref="D9" authorId="0" shapeId="0">
      <text>
        <r>
          <rPr>
            <b/>
            <sz val="8"/>
            <color indexed="81"/>
            <rFont val="Tahoma"/>
            <family val="2"/>
          </rPr>
          <t>El valor causado por concepto de aportes a los Fondos de Pensiones durante la vigencia. Corresponde únicamente a lo aportado por el empleador.</t>
        </r>
        <r>
          <rPr>
            <sz val="8"/>
            <color indexed="81"/>
            <rFont val="Tahoma"/>
            <family val="2"/>
          </rPr>
          <t xml:space="preserve">
</t>
        </r>
      </text>
    </comment>
    <comment ref="C10" authorId="0" shapeId="0">
      <text>
        <r>
          <rPr>
            <b/>
            <sz val="8"/>
            <color indexed="81"/>
            <rFont val="Tahoma"/>
            <family val="2"/>
          </rPr>
          <t>El valor efectivamente pagado durante la vigencia por concepto de aportes parafiscales al SENA</t>
        </r>
        <r>
          <rPr>
            <sz val="8"/>
            <color indexed="81"/>
            <rFont val="Tahoma"/>
            <family val="2"/>
          </rPr>
          <t xml:space="preserve">
</t>
        </r>
      </text>
    </comment>
    <comment ref="D10" authorId="0" shapeId="0">
      <text>
        <r>
          <rPr>
            <b/>
            <sz val="8"/>
            <color indexed="81"/>
            <rFont val="Tahoma"/>
            <family val="2"/>
          </rPr>
          <t>El valor causado durante la vigencia por concepto de aportes parafiscales al SENA</t>
        </r>
      </text>
    </comment>
    <comment ref="C11" authorId="0" shapeId="0">
      <text>
        <r>
          <rPr>
            <b/>
            <sz val="8"/>
            <color indexed="81"/>
            <rFont val="Tahoma"/>
            <family val="2"/>
          </rPr>
          <t>El valor efectivamente pagado durante la vigencia por concepto de aportes parafiscales al ICBF</t>
        </r>
        <r>
          <rPr>
            <sz val="8"/>
            <color indexed="81"/>
            <rFont val="Tahoma"/>
            <family val="2"/>
          </rPr>
          <t xml:space="preserve">
</t>
        </r>
      </text>
    </comment>
    <comment ref="D11" authorId="0" shapeId="0">
      <text>
        <r>
          <rPr>
            <b/>
            <sz val="8"/>
            <color indexed="81"/>
            <rFont val="Tahoma"/>
            <family val="2"/>
          </rPr>
          <t>El valor causado durante la vigencia por concepto de aportes parafiscales al ICBF</t>
        </r>
        <r>
          <rPr>
            <sz val="8"/>
            <color indexed="81"/>
            <rFont val="Tahoma"/>
            <family val="2"/>
          </rPr>
          <t xml:space="preserve">
</t>
        </r>
      </text>
    </comment>
    <comment ref="C12" authorId="0" shapeId="0">
      <text>
        <r>
          <rPr>
            <b/>
            <sz val="8"/>
            <color indexed="81"/>
            <rFont val="Tahoma"/>
            <family val="2"/>
          </rPr>
          <t>El valor efectivamente pagado durante la vigencia por concepto de aportes parafiscales a las cajas de compensación</t>
        </r>
        <r>
          <rPr>
            <sz val="8"/>
            <color indexed="81"/>
            <rFont val="Tahoma"/>
            <family val="2"/>
          </rPr>
          <t xml:space="preserve">
</t>
        </r>
      </text>
    </comment>
    <comment ref="D12" authorId="0" shapeId="0">
      <text>
        <r>
          <rPr>
            <b/>
            <sz val="8"/>
            <color indexed="81"/>
            <rFont val="Tahoma"/>
            <family val="2"/>
          </rPr>
          <t>El valor causado durante la vigencia por concepto de aportes parafiscales a las cajas de compensación.</t>
        </r>
        <r>
          <rPr>
            <sz val="8"/>
            <color indexed="81"/>
            <rFont val="Tahoma"/>
            <family val="2"/>
          </rPr>
          <t xml:space="preserve">
</t>
        </r>
      </text>
    </comment>
    <comment ref="C13" authorId="0" shapeId="0">
      <text>
        <r>
          <rPr>
            <b/>
            <sz val="8"/>
            <color indexed="81"/>
            <rFont val="Tahoma"/>
            <family val="2"/>
          </rPr>
          <t>El valor de los pagos o abonos en cuenta por concepto de servicios, honorarios y comisiones a favor de residentes o domiciliados en el país efectuados durante el año 2012, sin incluir los realizados a vinculados económicos o partes relacionadas.</t>
        </r>
        <r>
          <rPr>
            <sz val="8"/>
            <color indexed="81"/>
            <rFont val="Tahoma"/>
            <family val="2"/>
          </rPr>
          <t xml:space="preserve">
</t>
        </r>
      </text>
    </comment>
    <comment ref="D13" authorId="0" shapeId="0">
      <text>
        <r>
          <rPr>
            <b/>
            <sz val="8"/>
            <color indexed="81"/>
            <rFont val="Tahoma"/>
            <family val="2"/>
          </rPr>
          <t>El saldo contable antes del cierre a 31 de diciembre de 2012.</t>
        </r>
        <r>
          <rPr>
            <sz val="8"/>
            <color indexed="81"/>
            <rFont val="Tahoma"/>
            <family val="2"/>
          </rPr>
          <t xml:space="preserve">
</t>
        </r>
      </text>
    </comment>
    <comment ref="C14" authorId="0" shapeId="0">
      <text>
        <r>
          <rPr>
            <b/>
            <sz val="8"/>
            <color indexed="81"/>
            <rFont val="Tahoma"/>
            <family val="2"/>
          </rPr>
          <t>El valor de los pagos o abonos en cuenta efectuados durante el año 2012 por concepto de servicios, honorarios y comisiones a favor de vinculados económicos o partes relacionadas del país.</t>
        </r>
        <r>
          <rPr>
            <sz val="8"/>
            <color indexed="81"/>
            <rFont val="Tahoma"/>
            <family val="2"/>
          </rPr>
          <t xml:space="preserve">
</t>
        </r>
      </text>
    </comment>
    <comment ref="D14" authorId="0" shapeId="0">
      <text>
        <r>
          <rPr>
            <b/>
            <sz val="8"/>
            <color indexed="81"/>
            <rFont val="Tahoma"/>
            <family val="2"/>
          </rPr>
          <t>El saldo contable antes del cierre a 31 de diciembre de 2012.</t>
        </r>
        <r>
          <rPr>
            <sz val="8"/>
            <color indexed="81"/>
            <rFont val="Tahoma"/>
            <family val="2"/>
          </rPr>
          <t xml:space="preserve">
</t>
        </r>
      </text>
    </comment>
    <comment ref="C15" authorId="0" shapeId="0">
      <text>
        <r>
          <rPr>
            <b/>
            <sz val="8"/>
            <color indexed="81"/>
            <rFont val="Tahoma"/>
            <family val="2"/>
          </rPr>
          <t>El valor de los pagos o abonos en cuenta efectuados por concepto de servicios, honorarios y comisiones a favor de no residentes o no domiciliados durante el año 2012, teniendo en cuenta los límites de Ley, sin incluir los percibidos de vinculados económicos o partes relacionadas.</t>
        </r>
        <r>
          <rPr>
            <sz val="8"/>
            <color indexed="81"/>
            <rFont val="Tahoma"/>
            <family val="2"/>
          </rPr>
          <t xml:space="preserve">
</t>
        </r>
      </text>
    </comment>
    <comment ref="D15" authorId="0" shapeId="0">
      <text>
        <r>
          <rPr>
            <b/>
            <sz val="8"/>
            <color indexed="81"/>
            <rFont val="Tahoma"/>
            <family val="2"/>
          </rPr>
          <t>El saldo contable antes del cierre a 31 de diciembre de 2012.</t>
        </r>
        <r>
          <rPr>
            <sz val="8"/>
            <color indexed="81"/>
            <rFont val="Tahoma"/>
            <family val="2"/>
          </rPr>
          <t xml:space="preserve">
</t>
        </r>
      </text>
    </comment>
    <comment ref="C16" authorId="0" shapeId="0">
      <text>
        <r>
          <rPr>
            <b/>
            <sz val="8"/>
            <color indexed="81"/>
            <rFont val="Tahoma"/>
            <family val="2"/>
          </rPr>
          <t>El valor de los pagos o abonos en cuenta efectuados por concepto de servicios, honorarios y comisiones a favor de vinculados económicos o partes relacionadas del exterior durante el año 2012, teniendo en cuenta los límites de Ley.</t>
        </r>
        <r>
          <rPr>
            <sz val="8"/>
            <color indexed="81"/>
            <rFont val="Tahoma"/>
            <family val="2"/>
          </rPr>
          <t xml:space="preserve">
</t>
        </r>
      </text>
    </comment>
    <comment ref="D16" authorId="0" shapeId="0">
      <text>
        <r>
          <rPr>
            <b/>
            <sz val="8"/>
            <color indexed="81"/>
            <rFont val="Tahoma"/>
            <family val="2"/>
          </rPr>
          <t>El saldo contable antes del cierre a 31 de diciembre de 2012.</t>
        </r>
        <r>
          <rPr>
            <sz val="8"/>
            <color indexed="81"/>
            <rFont val="Tahoma"/>
            <family val="2"/>
          </rPr>
          <t xml:space="preserve">
</t>
        </r>
      </text>
    </comment>
    <comment ref="C17" authorId="0" shapeId="0">
      <text>
        <r>
          <rPr>
            <b/>
            <sz val="8"/>
            <color indexed="81"/>
            <rFont val="Tahoma"/>
            <family val="2"/>
          </rPr>
          <t>El valor de los pagos o abonos en cuenta por concepto de servicios técnicos, asistencia y consultoría a favor de residentes o domiciliados en el país efectuados durante el año 2012, sin incluir los realizados a vinculados económicos o partes relacionadas.</t>
        </r>
        <r>
          <rPr>
            <sz val="8"/>
            <color indexed="81"/>
            <rFont val="Tahoma"/>
            <family val="2"/>
          </rPr>
          <t xml:space="preserve">
</t>
        </r>
      </text>
    </comment>
    <comment ref="D17" authorId="0" shapeId="0">
      <text>
        <r>
          <rPr>
            <b/>
            <sz val="8"/>
            <color indexed="81"/>
            <rFont val="Tahoma"/>
            <family val="2"/>
          </rPr>
          <t>El saldo contable antes del cierre a 31 de diciembre de 2012.</t>
        </r>
        <r>
          <rPr>
            <sz val="8"/>
            <color indexed="81"/>
            <rFont val="Tahoma"/>
            <family val="2"/>
          </rPr>
          <t xml:space="preserve">
</t>
        </r>
      </text>
    </comment>
    <comment ref="C18" authorId="0" shapeId="0">
      <text>
        <r>
          <rPr>
            <b/>
            <sz val="8"/>
            <color indexed="81"/>
            <rFont val="Tahoma"/>
            <family val="2"/>
          </rPr>
          <t>El valor de los impuestos pagados en el año 2012, que por ley son deducibles.</t>
        </r>
        <r>
          <rPr>
            <sz val="8"/>
            <color indexed="81"/>
            <rFont val="Tahoma"/>
            <family val="2"/>
          </rPr>
          <t xml:space="preserve">
</t>
        </r>
      </text>
    </comment>
    <comment ref="D18"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19" authorId="0" shapeId="0">
      <text>
        <r>
          <rPr>
            <b/>
            <sz val="8"/>
            <color indexed="81"/>
            <rFont val="Tahoma"/>
            <family val="2"/>
          </rPr>
          <t>El valor de las tasas pagadas en el año 2012, que por ley son deducibles.</t>
        </r>
        <r>
          <rPr>
            <sz val="8"/>
            <color indexed="81"/>
            <rFont val="Tahoma"/>
            <family val="2"/>
          </rPr>
          <t xml:space="preserve">
</t>
        </r>
      </text>
    </comment>
    <comment ref="D19"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0" authorId="0" shapeId="0">
      <text>
        <r>
          <rPr>
            <b/>
            <sz val="8"/>
            <color indexed="81"/>
            <rFont val="Tahoma"/>
            <family val="2"/>
          </rPr>
          <t>El valor de las contribuciones pagadas en el año 2012, que por ley son deducibles.</t>
        </r>
        <r>
          <rPr>
            <sz val="8"/>
            <color indexed="81"/>
            <rFont val="Tahoma"/>
            <family val="2"/>
          </rPr>
          <t xml:space="preserve">
</t>
        </r>
      </text>
    </comment>
    <comment ref="D20"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1" authorId="0" shapeId="0">
      <text>
        <r>
          <rPr>
            <b/>
            <sz val="8"/>
            <color indexed="81"/>
            <rFont val="Tahoma"/>
            <family val="2"/>
          </rPr>
          <t>El valor de los arrendamientos causados durante el año 2012.</t>
        </r>
        <r>
          <rPr>
            <sz val="8"/>
            <color indexed="81"/>
            <rFont val="Tahoma"/>
            <family val="2"/>
          </rPr>
          <t xml:space="preserve">
</t>
        </r>
      </text>
    </comment>
    <comment ref="D21"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2" authorId="0" shapeId="0">
      <text>
        <r>
          <rPr>
            <b/>
            <sz val="8"/>
            <color indexed="81"/>
            <rFont val="Tahoma"/>
            <family val="2"/>
          </rPr>
          <t>El valor de los gastos causados por seguros y gastos legales en que haya incurrido el contribuyente durante el año 2012.</t>
        </r>
        <r>
          <rPr>
            <sz val="8"/>
            <color indexed="81"/>
            <rFont val="Tahoma"/>
            <family val="2"/>
          </rPr>
          <t xml:space="preserve">
</t>
        </r>
      </text>
    </comment>
    <comment ref="D22"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3" authorId="0" shapeId="0">
      <text>
        <r>
          <rPr>
            <b/>
            <sz val="8"/>
            <color indexed="81"/>
            <rFont val="Tahoma"/>
            <family val="2"/>
          </rPr>
          <t>El valor de las regalías pagadas en el exterior causadas en que haya incurrido el contribuyente durante el año 2012.</t>
        </r>
        <r>
          <rPr>
            <sz val="8"/>
            <color indexed="81"/>
            <rFont val="Tahoma"/>
            <family val="2"/>
          </rPr>
          <t xml:space="preserve">
</t>
        </r>
      </text>
    </comment>
    <comment ref="D23"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4" authorId="0" shapeId="0">
      <text>
        <r>
          <rPr>
            <b/>
            <sz val="8"/>
            <color indexed="81"/>
            <rFont val="Tahoma"/>
            <family val="2"/>
          </rPr>
          <t>El valor de las reparaciones y mantenimientos causados durante el año 2012.</t>
        </r>
        <r>
          <rPr>
            <sz val="8"/>
            <color indexed="81"/>
            <rFont val="Tahoma"/>
            <family val="2"/>
          </rPr>
          <t xml:space="preserve">
</t>
        </r>
      </text>
    </comment>
    <comment ref="D24"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5" authorId="0" shapeId="0">
      <text>
        <r>
          <rPr>
            <b/>
            <sz val="8"/>
            <color indexed="81"/>
            <rFont val="Tahoma"/>
            <family val="2"/>
          </rPr>
          <t>El valor fiscal de la depreciación de los activos utilizados en la gestión administrativa, durante el año 2012.</t>
        </r>
        <r>
          <rPr>
            <sz val="8"/>
            <color indexed="81"/>
            <rFont val="Tahoma"/>
            <family val="2"/>
          </rPr>
          <t xml:space="preserve">
</t>
        </r>
      </text>
    </comment>
    <comment ref="D25"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6" authorId="0" shapeId="0">
      <text>
        <r>
          <rPr>
            <b/>
            <sz val="8"/>
            <color indexed="81"/>
            <rFont val="Tahoma"/>
            <family val="2"/>
          </rPr>
          <t>El valor de la amortización causada sobre los activos diferidos e intangibles durante el año 2012.</t>
        </r>
      </text>
    </comment>
    <comment ref="D26"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7" authorId="0" shapeId="0">
      <text>
        <r>
          <rPr>
            <b/>
            <sz val="8"/>
            <color indexed="81"/>
            <rFont val="Tahoma"/>
            <family val="2"/>
          </rPr>
          <t>El valor correspondiente a la provisión general de cartera sobre las deudas de dudoso o difícil cobro durante el año 2012.</t>
        </r>
        <r>
          <rPr>
            <sz val="8"/>
            <color indexed="81"/>
            <rFont val="Tahoma"/>
            <family val="2"/>
          </rPr>
          <t xml:space="preserve">
</t>
        </r>
      </text>
    </comment>
    <comment ref="D27"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8" authorId="0" shapeId="0">
      <text>
        <r>
          <rPr>
            <b/>
            <sz val="8"/>
            <color indexed="81"/>
            <rFont val="Tahoma"/>
            <family val="2"/>
          </rPr>
          <t>El valor correspondiente a la provisión individual de cartera durante el año 2012.</t>
        </r>
        <r>
          <rPr>
            <sz val="8"/>
            <color indexed="81"/>
            <rFont val="Tahoma"/>
            <family val="2"/>
          </rPr>
          <t xml:space="preserve">
</t>
        </r>
      </text>
    </comment>
    <comment ref="D28"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29" authorId="0" shapeId="0">
      <text>
        <r>
          <rPr>
            <b/>
            <sz val="8"/>
            <color indexed="81"/>
            <rFont val="Tahoma"/>
            <family val="2"/>
          </rPr>
          <t>El valor de la provisión para bienes recibidos en dación en pago durante el año 2012, deducible para las entidades sujetas a la inspección y vigilancia de la Superintendencia Financiera de Colombia.</t>
        </r>
        <r>
          <rPr>
            <sz val="8"/>
            <color indexed="81"/>
            <rFont val="Tahoma"/>
            <family val="2"/>
          </rPr>
          <t xml:space="preserve">
</t>
        </r>
      </text>
    </comment>
    <comment ref="D29"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D30" authorId="0" shapeId="0">
      <text>
        <r>
          <rPr>
            <b/>
            <sz val="8"/>
            <color indexed="81"/>
            <rFont val="Tahoma"/>
            <family val="2"/>
          </rPr>
          <t>El saldo contable antes del cierre a 31 de diciembre de 2012 de la provisión para otros activos.</t>
        </r>
        <r>
          <rPr>
            <sz val="8"/>
            <color indexed="81"/>
            <rFont val="Tahoma"/>
            <family val="2"/>
          </rPr>
          <t xml:space="preserve">
</t>
        </r>
      </text>
    </comment>
    <comment ref="C31" authorId="0" shapeId="0">
      <text>
        <r>
          <rPr>
            <b/>
            <sz val="8"/>
            <color indexed="81"/>
            <rFont val="Tahoma"/>
            <family val="2"/>
          </rPr>
          <t>El valor de las deudas manifiestamente pérdidas o sin valor que se hayan descargado durante el año 2012, siempre que se demuestre la realidad de la deuda, se justifique su descargo y se pruebe que se ha originado en operaciones productoras de renta.</t>
        </r>
        <r>
          <rPr>
            <sz val="8"/>
            <color indexed="81"/>
            <rFont val="Tahoma"/>
            <family val="2"/>
          </rPr>
          <t xml:space="preserve">
</t>
        </r>
      </text>
    </comment>
    <comment ref="D31"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32" authorId="0" shapeId="0">
      <text>
        <r>
          <rPr>
            <b/>
            <sz val="8"/>
            <color indexed="81"/>
            <rFont val="Tahoma"/>
            <family val="2"/>
          </rPr>
          <t>El valor de las pérdidas sufridas durante el año 2012 concerniente a los bienes usados en la actividad productora de renta y ocurridas por fuerza mayor.</t>
        </r>
        <r>
          <rPr>
            <sz val="8"/>
            <color indexed="81"/>
            <rFont val="Tahoma"/>
            <family val="2"/>
          </rPr>
          <t xml:space="preserve">
</t>
        </r>
      </text>
    </comment>
    <comment ref="D32"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33" authorId="0" shapeId="0">
      <text>
        <r>
          <rPr>
            <b/>
            <sz val="8"/>
            <color indexed="81"/>
            <rFont val="Tahoma"/>
            <family val="2"/>
          </rPr>
          <t>El valor de los otros gastos a favor de no residentes o no domiciliados efectuados durante el año 2012, teniendo en cuenta los límites de Ley.</t>
        </r>
      </text>
    </comment>
    <comment ref="D33"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34" authorId="0" shapeId="0">
      <text>
        <r>
          <rPr>
            <b/>
            <sz val="8"/>
            <color indexed="81"/>
            <rFont val="Tahoma"/>
            <family val="2"/>
          </rPr>
          <t>El valor de otros gastos o deducciones correspondientes a conceptos no incluidos en las casillas anteriores, efectuados durante el año 2012.</t>
        </r>
        <r>
          <rPr>
            <sz val="8"/>
            <color indexed="81"/>
            <rFont val="Tahoma"/>
            <family val="2"/>
          </rPr>
          <t xml:space="preserve">
</t>
        </r>
      </text>
    </comment>
    <comment ref="D34"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35" authorId="0" shapeId="0">
      <text>
        <r>
          <rPr>
            <b/>
            <sz val="8"/>
            <color indexed="81"/>
            <rFont val="Tahoma"/>
            <family val="2"/>
          </rPr>
          <t>(Dato Informativo)  El valor de los gastos realizados en países con tratado.</t>
        </r>
        <r>
          <rPr>
            <sz val="8"/>
            <color indexed="81"/>
            <rFont val="Tahoma"/>
            <family val="2"/>
          </rPr>
          <t xml:space="preserve">
</t>
        </r>
      </text>
    </comment>
    <comment ref="C36" authorId="0" shapeId="0">
      <text>
        <r>
          <rPr>
            <b/>
            <sz val="8"/>
            <color indexed="81"/>
            <rFont val="Tahoma"/>
            <family val="2"/>
          </rPr>
          <t>Sumatoria del Concepto 1 “Valor fiscal”, casillas 364 a 392.</t>
        </r>
        <r>
          <rPr>
            <sz val="8"/>
            <color indexed="81"/>
            <rFont val="Tahoma"/>
            <family val="2"/>
          </rPr>
          <t xml:space="preserve">
</t>
        </r>
      </text>
    </comment>
    <comment ref="D36" authorId="0" shapeId="0">
      <text>
        <r>
          <rPr>
            <b/>
            <sz val="8"/>
            <color indexed="81"/>
            <rFont val="Tahoma"/>
            <family val="2"/>
          </rPr>
          <t>Sumatoria casillas 364 a 392.</t>
        </r>
        <r>
          <rPr>
            <sz val="8"/>
            <color indexed="81"/>
            <rFont val="Tahoma"/>
            <family val="2"/>
          </rPr>
          <t xml:space="preserve">
</t>
        </r>
      </text>
    </comment>
    <comment ref="C37" authorId="0" shapeId="0">
      <text>
        <r>
          <rPr>
            <b/>
            <sz val="8"/>
            <color indexed="81"/>
            <rFont val="Tahoma"/>
            <family val="2"/>
          </rPr>
          <t>El valor de los salarios y prestaciones sociales causados en el año 2012.</t>
        </r>
        <r>
          <rPr>
            <sz val="8"/>
            <color indexed="81"/>
            <rFont val="Tahoma"/>
            <family val="2"/>
          </rPr>
          <t xml:space="preserve">
</t>
        </r>
      </text>
    </comment>
    <comment ref="D37"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38" authorId="0" shapeId="0">
      <text>
        <r>
          <rPr>
            <b/>
            <sz val="8"/>
            <color indexed="81"/>
            <rFont val="Tahoma"/>
            <family val="2"/>
          </rPr>
          <t>El valor efectivamente pagado por concepto de aportes a las Entidades Promotoras de Salud durante la vigencia. Corresponde únicamente a lo aportado por el empleador.</t>
        </r>
        <r>
          <rPr>
            <sz val="8"/>
            <color indexed="81"/>
            <rFont val="Tahoma"/>
            <family val="2"/>
          </rPr>
          <t xml:space="preserve">
</t>
        </r>
      </text>
    </comment>
    <comment ref="D38" authorId="0" shapeId="0">
      <text>
        <r>
          <rPr>
            <b/>
            <sz val="8"/>
            <color indexed="81"/>
            <rFont val="Tahoma"/>
            <family val="2"/>
          </rPr>
          <t>El valor causado por concepto de aportes a las Entidades Promotoras de Salud durante la vigencia. Corresponde únicamente a lo aportado por el empleador.</t>
        </r>
        <r>
          <rPr>
            <sz val="8"/>
            <color indexed="81"/>
            <rFont val="Tahoma"/>
            <family val="2"/>
          </rPr>
          <t xml:space="preserve">
</t>
        </r>
      </text>
    </comment>
    <comment ref="C39" authorId="0" shapeId="0">
      <text>
        <r>
          <rPr>
            <b/>
            <sz val="8"/>
            <color indexed="81"/>
            <rFont val="Tahoma"/>
            <family val="2"/>
          </rPr>
          <t>El valor efectivamente pagado por concepto de aportes a las Administradoras de Riesgos Profesionales. Corresponde únicamente a lo aportado por el empleador.</t>
        </r>
      </text>
    </comment>
    <comment ref="D39" authorId="0" shapeId="0">
      <text>
        <r>
          <rPr>
            <b/>
            <sz val="8"/>
            <color indexed="81"/>
            <rFont val="Tahoma"/>
            <family val="2"/>
          </rPr>
          <t>El valor causado por concepto de aportes a las Administradoras de Riesgos Profesionales durante la vigencia. Corresponde únicamente a lo aportado por el empleador.</t>
        </r>
        <r>
          <rPr>
            <sz val="8"/>
            <color indexed="81"/>
            <rFont val="Tahoma"/>
            <family val="2"/>
          </rPr>
          <t xml:space="preserve">
</t>
        </r>
      </text>
    </comment>
    <comment ref="C40" authorId="0" shapeId="0">
      <text>
        <r>
          <rPr>
            <b/>
            <sz val="8"/>
            <color indexed="81"/>
            <rFont val="Tahoma"/>
            <family val="2"/>
          </rPr>
          <t>El valor efectivamente pagado por concepto de aportes a los Fondos de Pensiones durante la vigencia. Corresponde únicamente a lo aportado por el empleador.</t>
        </r>
        <r>
          <rPr>
            <sz val="8"/>
            <color indexed="81"/>
            <rFont val="Tahoma"/>
            <family val="2"/>
          </rPr>
          <t xml:space="preserve">
</t>
        </r>
      </text>
    </comment>
    <comment ref="D40" authorId="0" shapeId="0">
      <text>
        <r>
          <rPr>
            <b/>
            <sz val="8"/>
            <color indexed="81"/>
            <rFont val="Tahoma"/>
            <family val="2"/>
          </rPr>
          <t>El valor causado por concepto de aportes a los Fondos de Pensiones durante la vigencia. Corresponde únicamente a lo aportado por el empleador.</t>
        </r>
        <r>
          <rPr>
            <sz val="8"/>
            <color indexed="81"/>
            <rFont val="Tahoma"/>
            <family val="2"/>
          </rPr>
          <t xml:space="preserve">
</t>
        </r>
      </text>
    </comment>
    <comment ref="C41" authorId="0" shapeId="0">
      <text>
        <r>
          <rPr>
            <b/>
            <sz val="8"/>
            <color indexed="81"/>
            <rFont val="Tahoma"/>
            <family val="2"/>
          </rPr>
          <t>El valor efectivamente pagado durante la vigencia por concepto de aportes parafiscales al SENA</t>
        </r>
        <r>
          <rPr>
            <sz val="8"/>
            <color indexed="81"/>
            <rFont val="Tahoma"/>
            <family val="2"/>
          </rPr>
          <t xml:space="preserve">
</t>
        </r>
      </text>
    </comment>
    <comment ref="D41" authorId="0" shapeId="0">
      <text>
        <r>
          <rPr>
            <b/>
            <sz val="8"/>
            <color indexed="81"/>
            <rFont val="Tahoma"/>
            <family val="2"/>
          </rPr>
          <t>El valor causado durante la vigencia por concepto de aportes parafiscales al SENA</t>
        </r>
      </text>
    </comment>
    <comment ref="C42" authorId="0" shapeId="0">
      <text>
        <r>
          <rPr>
            <b/>
            <sz val="8"/>
            <color indexed="81"/>
            <rFont val="Tahoma"/>
            <family val="2"/>
          </rPr>
          <t>El valor efectivamente pagado durante la vigencia por concepto de aportes parafiscales al ICBF</t>
        </r>
        <r>
          <rPr>
            <sz val="8"/>
            <color indexed="81"/>
            <rFont val="Tahoma"/>
            <family val="2"/>
          </rPr>
          <t xml:space="preserve">
</t>
        </r>
      </text>
    </comment>
    <comment ref="D42" authorId="0" shapeId="0">
      <text>
        <r>
          <rPr>
            <b/>
            <sz val="8"/>
            <color indexed="81"/>
            <rFont val="Tahoma"/>
            <family val="2"/>
          </rPr>
          <t>El valor causado durante la vigencia por concepto de aportes parafiscales al ICBF</t>
        </r>
        <r>
          <rPr>
            <sz val="8"/>
            <color indexed="81"/>
            <rFont val="Tahoma"/>
            <family val="2"/>
          </rPr>
          <t xml:space="preserve">
</t>
        </r>
      </text>
    </comment>
    <comment ref="C43" authorId="0" shapeId="0">
      <text>
        <r>
          <rPr>
            <b/>
            <sz val="8"/>
            <color indexed="81"/>
            <rFont val="Tahoma"/>
            <family val="2"/>
          </rPr>
          <t>El valor efectivamente pagado durante la vigencia por concepto de aportes parafiscales a las cajas de compensación</t>
        </r>
        <r>
          <rPr>
            <sz val="8"/>
            <color indexed="81"/>
            <rFont val="Tahoma"/>
            <family val="2"/>
          </rPr>
          <t xml:space="preserve">
</t>
        </r>
      </text>
    </comment>
    <comment ref="D43" authorId="0" shapeId="0">
      <text>
        <r>
          <rPr>
            <b/>
            <sz val="8"/>
            <color indexed="81"/>
            <rFont val="Tahoma"/>
            <family val="2"/>
          </rPr>
          <t>El valor causado durante la vigencia por concepto de aportes parafiscales a las cajas de compensación.</t>
        </r>
        <r>
          <rPr>
            <sz val="8"/>
            <color indexed="81"/>
            <rFont val="Tahoma"/>
            <family val="2"/>
          </rPr>
          <t xml:space="preserve">
</t>
        </r>
      </text>
    </comment>
    <comment ref="C44" authorId="0" shapeId="0">
      <text>
        <r>
          <rPr>
            <b/>
            <sz val="8"/>
            <color indexed="81"/>
            <rFont val="Tahoma"/>
            <family val="2"/>
          </rPr>
          <t>El valor de los pagos o abonos en cuenta por concepto de servicios, honorarios y comisiones a favor de residentes o domiciliados en el país efectuados durante el año 2012, sin incluir los realizados a vinculados económicos o partes relacionadas.</t>
        </r>
      </text>
    </comment>
    <comment ref="D44" authorId="0" shapeId="0">
      <text>
        <r>
          <rPr>
            <b/>
            <sz val="8"/>
            <color indexed="81"/>
            <rFont val="Tahoma"/>
            <family val="2"/>
          </rPr>
          <t>El saldo contable antes del cierre a 31 de diciembre de 2012.</t>
        </r>
      </text>
    </comment>
    <comment ref="C45" authorId="0" shapeId="0">
      <text>
        <r>
          <rPr>
            <b/>
            <sz val="8"/>
            <color indexed="81"/>
            <rFont val="Tahoma"/>
            <family val="2"/>
          </rPr>
          <t>El valor de los pagos o abonos en cuenta efectuados durante el año 2012 por concepto de servicios, honorarios y comisiones a favor de vinculados económicos o partes relacionadas del país.</t>
        </r>
        <r>
          <rPr>
            <sz val="8"/>
            <color indexed="81"/>
            <rFont val="Tahoma"/>
            <family val="2"/>
          </rPr>
          <t xml:space="preserve">
</t>
        </r>
      </text>
    </comment>
    <comment ref="D45" authorId="0" shapeId="0">
      <text>
        <r>
          <rPr>
            <b/>
            <sz val="8"/>
            <color indexed="81"/>
            <rFont val="Tahoma"/>
            <family val="2"/>
          </rPr>
          <t>El saldo contable antes del cierre a 31 de diciembre de 2012.</t>
        </r>
      </text>
    </comment>
    <comment ref="C46" authorId="0" shapeId="0">
      <text>
        <r>
          <rPr>
            <b/>
            <sz val="8"/>
            <color indexed="81"/>
            <rFont val="Tahoma"/>
            <family val="2"/>
          </rPr>
          <t>El valor de los pagos o abonos en cuenta efectuados por concepto de servicios, honorarios y comisiones a favor de no residentes o no domiciliados durante el año 2012, teniendo en cuenta los límites de Ley, sin incluir los percibidos de vinculados económicos o partes relacionadas.</t>
        </r>
        <r>
          <rPr>
            <sz val="8"/>
            <color indexed="81"/>
            <rFont val="Tahoma"/>
            <family val="2"/>
          </rPr>
          <t xml:space="preserve">
</t>
        </r>
      </text>
    </comment>
    <comment ref="D46" authorId="0" shapeId="0">
      <text>
        <r>
          <rPr>
            <b/>
            <sz val="8"/>
            <color indexed="81"/>
            <rFont val="Tahoma"/>
            <family val="2"/>
          </rPr>
          <t>El saldo contable antes del cierre a 31 de diciembre de 2012.</t>
        </r>
      </text>
    </comment>
    <comment ref="C47" authorId="0" shapeId="0">
      <text>
        <r>
          <rPr>
            <b/>
            <sz val="8"/>
            <color indexed="81"/>
            <rFont val="Tahoma"/>
            <family val="2"/>
          </rPr>
          <t>El valor de los pagos o abonos en cuenta efectuados por concepto de servicios, honorarios y comisiones a favor de vinculados económicos o partes relacionadas del exterior durante el año 2012, teniendo en cuenta los límites de Ley.</t>
        </r>
        <r>
          <rPr>
            <sz val="8"/>
            <color indexed="81"/>
            <rFont val="Tahoma"/>
            <family val="2"/>
          </rPr>
          <t xml:space="preserve">
</t>
        </r>
      </text>
    </comment>
    <comment ref="D47" authorId="0" shapeId="0">
      <text>
        <r>
          <rPr>
            <b/>
            <sz val="8"/>
            <color indexed="81"/>
            <rFont val="Tahoma"/>
            <family val="2"/>
          </rPr>
          <t>El saldo contable antes del cierre a 31 de diciembre de 2012.</t>
        </r>
      </text>
    </comment>
    <comment ref="C48" authorId="0" shapeId="0">
      <text>
        <r>
          <rPr>
            <b/>
            <sz val="8"/>
            <color indexed="81"/>
            <rFont val="Tahoma"/>
            <family val="2"/>
          </rPr>
          <t>El valor de los impuestos pagados en el año 2012, que por ley son deducibles.</t>
        </r>
        <r>
          <rPr>
            <sz val="8"/>
            <color indexed="81"/>
            <rFont val="Tahoma"/>
            <family val="2"/>
          </rPr>
          <t xml:space="preserve">
</t>
        </r>
      </text>
    </comment>
    <comment ref="D48"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49" authorId="0" shapeId="0">
      <text>
        <r>
          <rPr>
            <b/>
            <sz val="8"/>
            <color indexed="81"/>
            <rFont val="Tahoma"/>
            <family val="2"/>
          </rPr>
          <t>El valor de las contribuciones, afiliaciones y aportes pagadas en el año 2012, que por ley son deducibles.</t>
        </r>
        <r>
          <rPr>
            <sz val="8"/>
            <color indexed="81"/>
            <rFont val="Tahoma"/>
            <family val="2"/>
          </rPr>
          <t xml:space="preserve">
</t>
        </r>
      </text>
    </comment>
    <comment ref="D49"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50" authorId="0" shapeId="0">
      <text>
        <r>
          <rPr>
            <b/>
            <sz val="8"/>
            <color indexed="81"/>
            <rFont val="Tahoma"/>
            <family val="2"/>
          </rPr>
          <t>El valor de los arrendamientos causados durante el año 2012.</t>
        </r>
        <r>
          <rPr>
            <sz val="8"/>
            <color indexed="81"/>
            <rFont val="Tahoma"/>
            <family val="2"/>
          </rPr>
          <t xml:space="preserve">
</t>
        </r>
      </text>
    </comment>
    <comment ref="D50"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51" authorId="0" shapeId="0">
      <text>
        <r>
          <rPr>
            <b/>
            <sz val="8"/>
            <color indexed="81"/>
            <rFont val="Tahoma"/>
            <family val="2"/>
          </rPr>
          <t>El valor de los gastos causados por seguros y gastos legales en que haya incurrido el contribuyente durante el año 2012.</t>
        </r>
        <r>
          <rPr>
            <sz val="8"/>
            <color indexed="81"/>
            <rFont val="Tahoma"/>
            <family val="2"/>
          </rPr>
          <t xml:space="preserve">
</t>
        </r>
      </text>
    </comment>
    <comment ref="D51"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52" authorId="0" shapeId="0">
      <text>
        <r>
          <rPr>
            <b/>
            <sz val="8"/>
            <color indexed="81"/>
            <rFont val="Tahoma"/>
            <family val="2"/>
          </rPr>
          <t>El valor de las reparaciones y mantenimientos causados durante el año 2012.</t>
        </r>
        <r>
          <rPr>
            <sz val="8"/>
            <color indexed="81"/>
            <rFont val="Tahoma"/>
            <family val="2"/>
          </rPr>
          <t xml:space="preserve">
</t>
        </r>
      </text>
    </comment>
    <comment ref="D52"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 ref="C54" authorId="0" shapeId="0">
      <text>
        <r>
          <rPr>
            <b/>
            <sz val="8"/>
            <color indexed="81"/>
            <rFont val="Tahoma"/>
            <family val="2"/>
          </rPr>
          <t>El valor de los pagos o abonos en cuenta por concepto de comerciales en radio, prensa, televisión u otros medios y por otros conceptos de publicidad en que incurrió durante el año 2012.</t>
        </r>
        <r>
          <rPr>
            <sz val="8"/>
            <color indexed="81"/>
            <rFont val="Tahoma"/>
            <family val="2"/>
          </rPr>
          <t xml:space="preserve">
</t>
        </r>
      </text>
    </comment>
    <comment ref="D54" authorId="0" shapeId="0">
      <text>
        <r>
          <rPr>
            <b/>
            <sz val="8"/>
            <color indexed="81"/>
            <rFont val="Tahoma"/>
            <family val="2"/>
          </rPr>
          <t>El saldo contable antes del cierre a 31 de diciembre de 2012 de la cuenta del P.U.C. respectivo.</t>
        </r>
        <r>
          <rPr>
            <sz val="8"/>
            <color indexed="81"/>
            <rFont val="Tahoma"/>
            <family val="2"/>
          </rPr>
          <t xml:space="preserve">
</t>
        </r>
      </text>
    </comment>
  </commentList>
</comments>
</file>

<file path=xl/sharedStrings.xml><?xml version="1.0" encoding="utf-8"?>
<sst xmlns="http://schemas.openxmlformats.org/spreadsheetml/2006/main" count="1262" uniqueCount="1044">
  <si>
    <t>Valor Fiscal</t>
  </si>
  <si>
    <t>Valor Contable</t>
  </si>
  <si>
    <t>Patrimonio</t>
  </si>
  <si>
    <t>Efectivo, bancos y cuentas de ahorro moneda nacional y extranjera</t>
  </si>
  <si>
    <t>Derechos fiduciarios</t>
  </si>
  <si>
    <t>Otras inversiones</t>
  </si>
  <si>
    <t>Provisión protección de inversiones</t>
  </si>
  <si>
    <t>Efectivo, bancos, otras inversiones</t>
  </si>
  <si>
    <t>Provisión deudas de difícil cobro</t>
  </si>
  <si>
    <t>Otras provisiones</t>
  </si>
  <si>
    <t>Cuentas por cobrar</t>
  </si>
  <si>
    <t>Acciones y aportes en sociedades nacionales</t>
  </si>
  <si>
    <t>Provisiones acciones y aportes</t>
  </si>
  <si>
    <t>Acciones y aportes (Sociedades anónimas, limitadas y asimiladas)</t>
  </si>
  <si>
    <t>Inventarios</t>
  </si>
  <si>
    <t>Terrenos</t>
  </si>
  <si>
    <t>Materiales proyectos petroleros</t>
  </si>
  <si>
    <t>Construcciones en curso</t>
  </si>
  <si>
    <t>Maquinaria y equipo</t>
  </si>
  <si>
    <t>Depreciación acumulada de maquinaria y equipo</t>
  </si>
  <si>
    <t>Acueductos, plantas y redes</t>
  </si>
  <si>
    <t>Depreciación acumulada de acueductos, plantas y redes</t>
  </si>
  <si>
    <t>Plantaciones agrícolas y forestales</t>
  </si>
  <si>
    <t>Amortización acumulada de plantaciones agrícolas y forestales</t>
  </si>
  <si>
    <t>Vías de comunicación</t>
  </si>
  <si>
    <t>Amortización acumulada de vías de comunicación</t>
  </si>
  <si>
    <t>Otros activos fijos</t>
  </si>
  <si>
    <t>Ingresos susceptibles de constituir renta gravada</t>
  </si>
  <si>
    <t>Ingresos susceptibles de constituir renta exenta</t>
  </si>
  <si>
    <t>224</t>
  </si>
  <si>
    <t>230</t>
  </si>
  <si>
    <t>259</t>
  </si>
  <si>
    <t>261</t>
  </si>
  <si>
    <t>262</t>
  </si>
  <si>
    <t>263</t>
  </si>
  <si>
    <t>264</t>
  </si>
  <si>
    <t>265</t>
  </si>
  <si>
    <t>266</t>
  </si>
  <si>
    <t>267</t>
  </si>
  <si>
    <t>Ingresos brutos por honorarios, comisiones y servicios</t>
  </si>
  <si>
    <t>Ingresos brutos por ventas de bienes</t>
  </si>
  <si>
    <t>Ingresos brutos por ventas a usuarios de zonas francas</t>
  </si>
  <si>
    <t>Otros ingresos brutos por explotación de intangibles</t>
  </si>
  <si>
    <t>Ingresos brutos en actividades de seguros, capitalización y fiduciarios.</t>
  </si>
  <si>
    <t>Ingresos brutos en contratos de servicios autónomos</t>
  </si>
  <si>
    <t>Ingresos brutos en actividad agrícola</t>
  </si>
  <si>
    <t>Ingresos brutos en actividad ganadera y en comercio de ganado</t>
  </si>
  <si>
    <t>Otros ingresos brutos operacionales</t>
  </si>
  <si>
    <t>Ingresos brutos operacionales</t>
  </si>
  <si>
    <t>Ingresos</t>
  </si>
  <si>
    <t>Ingresos brutos por explotación de intangibles</t>
  </si>
  <si>
    <t>Otros ingresos por explotación de intangibles</t>
  </si>
  <si>
    <t>Ingresos susceptibles de constituir ganancias ocasionales</t>
  </si>
  <si>
    <t>Ingresos que no constituyen renta ni ganancia ocasional</t>
  </si>
  <si>
    <t>268</t>
  </si>
  <si>
    <t>269</t>
  </si>
  <si>
    <t>270</t>
  </si>
  <si>
    <t>271</t>
  </si>
  <si>
    <t>272</t>
  </si>
  <si>
    <t>273</t>
  </si>
  <si>
    <t>274</t>
  </si>
  <si>
    <t>275</t>
  </si>
  <si>
    <t>276</t>
  </si>
  <si>
    <t>277</t>
  </si>
  <si>
    <t>278</t>
  </si>
  <si>
    <t>279</t>
  </si>
  <si>
    <t>281</t>
  </si>
  <si>
    <t>282</t>
  </si>
  <si>
    <t>283</t>
  </si>
  <si>
    <t>284</t>
  </si>
  <si>
    <t>285</t>
  </si>
  <si>
    <t>286</t>
  </si>
  <si>
    <t>287</t>
  </si>
  <si>
    <t>288</t>
  </si>
  <si>
    <t>289</t>
  </si>
  <si>
    <t>290</t>
  </si>
  <si>
    <t>Ingresos método de participación</t>
  </si>
  <si>
    <t>Ingresos brutos por prima en colocación de acciones</t>
  </si>
  <si>
    <t>Indemnizaciones</t>
  </si>
  <si>
    <t>Ingresos por recuperación de deducciones</t>
  </si>
  <si>
    <t>Ingresos por rifas, loterías, apuestas y similares</t>
  </si>
  <si>
    <t>Otros ingresos diferentes de los anteriores</t>
  </si>
  <si>
    <t>Ingresos brutos no operacionales</t>
  </si>
  <si>
    <t>Intereses</t>
  </si>
  <si>
    <t>Intereses por préstamos a socios</t>
  </si>
  <si>
    <t>Intereses por inversiones en títulos</t>
  </si>
  <si>
    <t>Ingresos por derivados financieros</t>
  </si>
  <si>
    <t>Intereses y rendimientos financieros</t>
  </si>
  <si>
    <t>Total ingresos brutos</t>
  </si>
  <si>
    <t>Devoluciones, rebajas y descuentos en ventas</t>
  </si>
  <si>
    <t>Ingresos no constitutivos de renta ni ganancia ocasional</t>
  </si>
  <si>
    <t>Total ingresos netos</t>
  </si>
  <si>
    <t>Ingresos brutos en fusión, escisión o transformación de sociedades</t>
  </si>
  <si>
    <t>291</t>
  </si>
  <si>
    <t>292</t>
  </si>
  <si>
    <t>293</t>
  </si>
  <si>
    <t>294</t>
  </si>
  <si>
    <t>295</t>
  </si>
  <si>
    <t>296</t>
  </si>
  <si>
    <t>297</t>
  </si>
  <si>
    <t>298</t>
  </si>
  <si>
    <t>299</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</si>
  <si>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</si>
  <si>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</si>
  <si>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</si>
  <si>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</si>
  <si>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</si>
  <si>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</si>
  <si>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</si>
  <si>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</si>
  <si>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</si>
  <si>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</si>
  <si>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</si>
  <si>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</si>
  <si>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</si>
  <si>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</si>
  <si>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</si>
  <si>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</si>
  <si>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</si>
  <si>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</si>
  <si>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</si>
  <si>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</si>
  <si>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</si>
  <si>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</si>
  <si>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</si>
  <si>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</si>
  <si>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</si>
  <si>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</si>
  <si>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</si>
  <si>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</si>
  <si>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</si>
  <si>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</si>
  <si>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</si>
  <si>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</si>
  <si>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</si>
  <si>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</si>
  <si>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</si>
  <si>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</si>
  <si>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</si>
  <si>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</si>
  <si>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</si>
  <si>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</si>
  <si>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</si>
  <si>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</si>
  <si>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</si>
  <si>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</si>
  <si>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</si>
  <si>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</si>
  <si>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</si>
  <si>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</si>
  <si>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</si>
  <si>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</si>
  <si>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</si>
  <si>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</si>
  <si>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</si>
  <si>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</si>
  <si>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</si>
  <si>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</si>
  <si>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</si>
  <si>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</si>
  <si>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</si>
  <si>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</si>
  <si>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</si>
  <si>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</si>
  <si>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</si>
  <si>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</si>
  <si>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</si>
  <si>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</si>
  <si>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</si>
  <si>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</si>
  <si>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</si>
  <si>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</si>
  <si>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</si>
  <si>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</si>
  <si>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</si>
  <si>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</si>
  <si>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</si>
  <si>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</si>
  <si>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</si>
  <si>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</si>
  <si>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</si>
  <si>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</si>
  <si>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</si>
  <si>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</si>
  <si>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</si>
  <si>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</si>
  <si>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</si>
  <si>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</si>
  <si>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</si>
  <si>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</si>
  <si>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</si>
  <si>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</si>
  <si>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Costos</t>
  </si>
  <si>
    <t>Renta</t>
  </si>
  <si>
    <t>Ganancias Ocasionales</t>
  </si>
  <si>
    <t>404</t>
  </si>
  <si>
    <t>405</t>
  </si>
  <si>
    <t>407</t>
  </si>
  <si>
    <t>408</t>
  </si>
  <si>
    <t>409</t>
  </si>
  <si>
    <t>410</t>
  </si>
  <si>
    <t>411</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</si>
  <si>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</si>
  <si>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</si>
  <si>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</si>
  <si>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</si>
  <si>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</si>
  <si>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</si>
  <si>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</si>
  <si>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</si>
  <si>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</si>
  <si>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</si>
  <si>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</si>
  <si>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</si>
  <si>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</si>
  <si>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</si>
  <si>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</si>
  <si>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</si>
  <si>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</si>
  <si>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</si>
  <si>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</si>
  <si>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</si>
  <si>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</si>
  <si>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</si>
  <si>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</si>
  <si>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</si>
  <si>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</si>
  <si>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</si>
  <si>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</si>
  <si>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</si>
  <si>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</si>
  <si>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</si>
  <si>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Datos Informativos</t>
  </si>
  <si>
    <t>Tarifa</t>
  </si>
  <si>
    <t>Base</t>
  </si>
  <si>
    <t>Impuesto</t>
  </si>
  <si>
    <t>452</t>
  </si>
  <si>
    <t>453</t>
  </si>
  <si>
    <t>454</t>
  </si>
  <si>
    <t>455</t>
  </si>
  <si>
    <t>Número de declaración de renta asociada</t>
  </si>
  <si>
    <t>448</t>
  </si>
  <si>
    <t>449</t>
  </si>
  <si>
    <t>450</t>
  </si>
  <si>
    <t>451</t>
  </si>
  <si>
    <t>¿Hizo parte de un programa de reorganización empresarial durante el año gravable?</t>
  </si>
  <si>
    <t>Nuevos empleos generados bajo la vigencia de Ley 1429 de 2010</t>
  </si>
  <si>
    <t>¿Se acoge a la progresividad de la tarifa de impuesto de renta?</t>
  </si>
  <si>
    <t>Valorizaciones Acumuladas</t>
  </si>
  <si>
    <t>Capital</t>
  </si>
  <si>
    <t>Nacionales o en moneda Nacional</t>
  </si>
  <si>
    <t>Del exterior o en moneda extranjera</t>
  </si>
  <si>
    <t>Nacionales o en moneda nacional</t>
  </si>
  <si>
    <t>Activos Fijos</t>
  </si>
  <si>
    <t>Costos Generales de Fabricación</t>
  </si>
  <si>
    <t>Gastos Operacionales de administración</t>
  </si>
  <si>
    <t>Gastos Operacionales de ventas</t>
  </si>
  <si>
    <t>Descuentos Tributarios</t>
  </si>
  <si>
    <t>¿Cantidad de nuevos empleos generados bajo la vigencia de Ley 1429 de 2010?</t>
  </si>
  <si>
    <t>Costos imputables a ingresos que no constituyen renta ni ganancia ocasional</t>
  </si>
  <si>
    <t>¿Es entidad del sector financiero?</t>
  </si>
  <si>
    <t>204</t>
  </si>
  <si>
    <t>206</t>
  </si>
  <si>
    <t>207</t>
  </si>
  <si>
    <t>214</t>
  </si>
  <si>
    <t>221</t>
  </si>
  <si>
    <t>223</t>
  </si>
  <si>
    <t>225</t>
  </si>
  <si>
    <t>227</t>
  </si>
  <si>
    <t>229</t>
  </si>
  <si>
    <t>234</t>
  </si>
  <si>
    <t>236</t>
  </si>
  <si>
    <t>239</t>
  </si>
  <si>
    <t>241</t>
  </si>
  <si>
    <t>242</t>
  </si>
  <si>
    <t>243</t>
  </si>
  <si>
    <t>244</t>
  </si>
  <si>
    <t>245</t>
  </si>
  <si>
    <t>246</t>
  </si>
  <si>
    <t>247</t>
  </si>
  <si>
    <t>248</t>
  </si>
  <si>
    <t>249</t>
  </si>
  <si>
    <t>250</t>
  </si>
  <si>
    <t>251</t>
  </si>
  <si>
    <t>254</t>
  </si>
  <si>
    <t>255</t>
  </si>
  <si>
    <t>257</t>
  </si>
  <si>
    <t>300</t>
  </si>
  <si>
    <t>301</t>
  </si>
  <si>
    <t>302</t>
  </si>
  <si>
    <t>303</t>
  </si>
  <si>
    <t>304</t>
  </si>
  <si>
    <t>305</t>
  </si>
  <si>
    <t>306</t>
  </si>
  <si>
    <t>307</t>
  </si>
  <si>
    <t>165</t>
  </si>
  <si>
    <t>166</t>
  </si>
  <si>
    <t>167</t>
  </si>
  <si>
    <t>169</t>
  </si>
  <si>
    <t>Datos Generales</t>
  </si>
  <si>
    <t>Deducciones</t>
  </si>
  <si>
    <t>456</t>
  </si>
  <si>
    <t>205</t>
  </si>
  <si>
    <t>218</t>
  </si>
  <si>
    <t>237</t>
  </si>
  <si>
    <t>238</t>
  </si>
  <si>
    <t>253</t>
  </si>
  <si>
    <t>256</t>
  </si>
  <si>
    <t>212</t>
  </si>
  <si>
    <t>211</t>
  </si>
  <si>
    <t>260</t>
  </si>
  <si>
    <t>228</t>
  </si>
  <si>
    <t>201</t>
  </si>
  <si>
    <t>202</t>
  </si>
  <si>
    <t>406</t>
  </si>
  <si>
    <t>24</t>
  </si>
  <si>
    <t>252</t>
  </si>
  <si>
    <t>108</t>
  </si>
  <si>
    <t>112</t>
  </si>
  <si>
    <t>280</t>
  </si>
  <si>
    <t>20</t>
  </si>
  <si>
    <t>27</t>
  </si>
  <si>
    <t>25</t>
  </si>
  <si>
    <t>235</t>
  </si>
  <si>
    <t>232</t>
  </si>
  <si>
    <t>116</t>
  </si>
  <si>
    <t>118</t>
  </si>
  <si>
    <t>119</t>
  </si>
  <si>
    <t>120</t>
  </si>
  <si>
    <t>100</t>
  </si>
  <si>
    <t>05</t>
  </si>
  <si>
    <t>08</t>
  </si>
  <si>
    <t>11</t>
  </si>
  <si>
    <t>13</t>
  </si>
  <si>
    <t>15</t>
  </si>
  <si>
    <t>17</t>
  </si>
  <si>
    <t>18</t>
  </si>
  <si>
    <t>19</t>
  </si>
  <si>
    <t>44</t>
  </si>
  <si>
    <t>142</t>
  </si>
  <si>
    <t>26</t>
  </si>
  <si>
    <t>28</t>
  </si>
  <si>
    <t>30</t>
  </si>
  <si>
    <t>32</t>
  </si>
  <si>
    <t>203</t>
  </si>
  <si>
    <t>209</t>
  </si>
  <si>
    <t>213</t>
  </si>
  <si>
    <t>208</t>
  </si>
  <si>
    <t>215</t>
  </si>
  <si>
    <t>216</t>
  </si>
  <si>
    <t>217</t>
  </si>
  <si>
    <t>219</t>
  </si>
  <si>
    <t>16</t>
  </si>
  <si>
    <t>168</t>
  </si>
  <si>
    <t>14</t>
  </si>
  <si>
    <t>114</t>
  </si>
  <si>
    <t>148</t>
  </si>
  <si>
    <t>07</t>
  </si>
  <si>
    <t>220</t>
  </si>
  <si>
    <t>222</t>
  </si>
  <si>
    <t>226</t>
  </si>
  <si>
    <t>31</t>
  </si>
  <si>
    <t>143</t>
  </si>
  <si>
    <t>144</t>
  </si>
  <si>
    <t>145</t>
  </si>
  <si>
    <t>146</t>
  </si>
  <si>
    <t>147</t>
  </si>
  <si>
    <t>109</t>
  </si>
  <si>
    <t>110</t>
  </si>
  <si>
    <t>150</t>
  </si>
  <si>
    <t>152</t>
  </si>
  <si>
    <t>153</t>
  </si>
  <si>
    <t>154</t>
  </si>
  <si>
    <t>138</t>
  </si>
  <si>
    <t>140</t>
  </si>
  <si>
    <t>01</t>
  </si>
  <si>
    <t>240</t>
  </si>
  <si>
    <t>200</t>
  </si>
  <si>
    <t>233</t>
  </si>
  <si>
    <t>12</t>
  </si>
  <si>
    <t>43</t>
  </si>
  <si>
    <t>45</t>
  </si>
  <si>
    <t>136</t>
  </si>
  <si>
    <t>22</t>
  </si>
  <si>
    <t>10</t>
  </si>
  <si>
    <t>42</t>
  </si>
  <si>
    <t>106</t>
  </si>
  <si>
    <t>124</t>
  </si>
  <si>
    <t>125</t>
  </si>
  <si>
    <t>126</t>
  </si>
  <si>
    <t>127</t>
  </si>
  <si>
    <t>128</t>
  </si>
  <si>
    <t>129</t>
  </si>
  <si>
    <t>130</t>
  </si>
  <si>
    <t>131</t>
  </si>
  <si>
    <t>132</t>
  </si>
  <si>
    <t>122</t>
  </si>
  <si>
    <t>102</t>
  </si>
  <si>
    <t>103</t>
  </si>
  <si>
    <t>104</t>
  </si>
  <si>
    <t>21</t>
  </si>
  <si>
    <t>133</t>
  </si>
  <si>
    <t>134</t>
  </si>
  <si>
    <t>135</t>
  </si>
  <si>
    <t>101</t>
  </si>
  <si>
    <t>105</t>
  </si>
  <si>
    <t>107</t>
  </si>
  <si>
    <t>111</t>
  </si>
  <si>
    <t>113</t>
  </si>
  <si>
    <t>115</t>
  </si>
  <si>
    <t>258</t>
  </si>
  <si>
    <t>1</t>
  </si>
  <si>
    <t>29</t>
  </si>
  <si>
    <t>117</t>
  </si>
  <si>
    <t>121</t>
  </si>
  <si>
    <t>137</t>
  </si>
  <si>
    <t>139</t>
  </si>
  <si>
    <t>141</t>
  </si>
  <si>
    <t>149</t>
  </si>
  <si>
    <t>151</t>
  </si>
  <si>
    <t>155</t>
  </si>
  <si>
    <t>157</t>
  </si>
  <si>
    <t>156</t>
  </si>
  <si>
    <t>158</t>
  </si>
  <si>
    <t>159</t>
  </si>
  <si>
    <t>160</t>
  </si>
  <si>
    <t>161</t>
  </si>
  <si>
    <t>162</t>
  </si>
  <si>
    <t>163</t>
  </si>
  <si>
    <t>123</t>
  </si>
  <si>
    <t>164</t>
  </si>
  <si>
    <t>Otros</t>
  </si>
  <si>
    <t>02</t>
  </si>
  <si>
    <t>03</t>
  </si>
  <si>
    <t>04</t>
  </si>
  <si>
    <t>06</t>
  </si>
  <si>
    <t>¿Se encuentra obligado a utilizar sistemas especiales de valoración de inversiones?</t>
  </si>
  <si>
    <t>Ingresos brutos por venta de bienes</t>
  </si>
  <si>
    <t>Inventario inicial de materia prima, materiales y suministros</t>
  </si>
  <si>
    <t>Compras de materia prima, materiales y suministros</t>
  </si>
  <si>
    <t>Inventario final de materia prima, materiales y suministros</t>
  </si>
  <si>
    <t>Inventario inicial de productos en proceso</t>
  </si>
  <si>
    <t>Mano de obra directa</t>
  </si>
  <si>
    <t>Mano de obra indirecta</t>
  </si>
  <si>
    <t>Agotamiento</t>
  </si>
  <si>
    <t>Servicios contratados con terceros</t>
  </si>
  <si>
    <t>Inventario final de productos en proceso</t>
  </si>
  <si>
    <t>Inventario inicial de productos terminados y mercancías para la venta</t>
  </si>
  <si>
    <t>Compras de productos terminados y mercancías para la venta</t>
  </si>
  <si>
    <t xml:space="preserve"> Inventario final de productos terminados y mercancías para la venta</t>
  </si>
  <si>
    <t>Costos en contratos de servicios autónomos</t>
  </si>
  <si>
    <t>Costo en la actividad agrícola</t>
  </si>
  <si>
    <t>Otros costos diferentes a los anteriores</t>
  </si>
  <si>
    <t>Costos en venta de valores mobiliarios poseídos por menos de dos (2) años</t>
  </si>
  <si>
    <t>Costos en venta de otros activos fijos poseídos por menos de dos (2) años</t>
  </si>
  <si>
    <t>Costos en venta de valores mobiliarios poseídos por dos (2) años o más</t>
  </si>
  <si>
    <t>Costos en venta de otros activos fijos poseídos por dos (2) años o más</t>
  </si>
  <si>
    <t>Otros costos</t>
  </si>
  <si>
    <t>Total costos</t>
  </si>
  <si>
    <t>Salarios y prestaciones sociales</t>
  </si>
  <si>
    <t>Es contribuyente del régimen tributario especial de los previstos en el numeral 4° del artículo 19 el E.T.</t>
  </si>
  <si>
    <t>Si establece el costo de los activos movibles enajenados por el sistema de juego de inventarios</t>
  </si>
  <si>
    <t>Datos Informativos SI/NO</t>
  </si>
  <si>
    <t>Arrendamientos y alquiler</t>
  </si>
  <si>
    <t>Seguros y gastos legales</t>
  </si>
  <si>
    <t>Depreciaciones</t>
  </si>
  <si>
    <t>Provisión general de cartera</t>
  </si>
  <si>
    <t>Provisión individual de cartera</t>
  </si>
  <si>
    <t>Provisión para bienes recibidos en dación en pago</t>
  </si>
  <si>
    <t>Provisión otros activos</t>
  </si>
  <si>
    <t>Deudas manifiestamente perdidas o sin valor</t>
  </si>
  <si>
    <t>Pérdida de bienes</t>
  </si>
  <si>
    <t>Otros gastos a favor de no residentes o no domiciliados en el país</t>
  </si>
  <si>
    <t>Otros gastos operacionales de administración</t>
  </si>
  <si>
    <t>Gastos operacionales de administración</t>
  </si>
  <si>
    <t>Publicidad, propaganda y promoción</t>
  </si>
  <si>
    <t>Otros gastos operacionales de ventas</t>
  </si>
  <si>
    <t>Gastos operacionales de ventas</t>
  </si>
  <si>
    <t>Deducción inversiones en activos fijos</t>
  </si>
  <si>
    <t>Intereses a favor de no residentes o no domiciliados</t>
  </si>
  <si>
    <t>Diferencia en cambio</t>
  </si>
  <si>
    <t>Gastos por inversiones en títulos</t>
  </si>
  <si>
    <t>Gastos por derivados financieros</t>
  </si>
  <si>
    <t>Donaciones</t>
  </si>
  <si>
    <t>Deducciones especiales y/o sin relación de causalidad</t>
  </si>
  <si>
    <t>Otros gastos o deducciones diferentes de las anteriores</t>
  </si>
  <si>
    <t>Otras deducciones</t>
  </si>
  <si>
    <t>Total deducciones</t>
  </si>
  <si>
    <t>Servicios, honorarios y comisiones a favor de vinculados económicos o partes relacionadas del exterior</t>
  </si>
  <si>
    <t>Servicios, honorarios y comisiones a favor de no residentes o no domiciliados en el país</t>
  </si>
  <si>
    <t>Deducciones imputables a ingresos que no constituyen renta ni ganancia ocasional</t>
  </si>
  <si>
    <t>Renta líquida ordinaria del ejercicio</t>
  </si>
  <si>
    <t>Compensaciones</t>
  </si>
  <si>
    <t>Renta líquida</t>
  </si>
  <si>
    <t>Patrimonio líquido del año o periodo gravable anterior</t>
  </si>
  <si>
    <t>De las acciones y aportes poseídos en sociedades nacionales</t>
  </si>
  <si>
    <t>De bienes afectados por hechos constitutivos de fuerza mayor o caso fortuito</t>
  </si>
  <si>
    <t>De los bienes vinculado a empresas en periodo improductivo</t>
  </si>
  <si>
    <t xml:space="preserve">De los bienes vinculados directamente a empresas exclusivamente mineras </t>
  </si>
  <si>
    <t>Las primeras 19.000 UVT de activos destinados al sector agropecuario</t>
  </si>
  <si>
    <t>Otras exclusiones</t>
  </si>
  <si>
    <t>Base del cálculo de la renta presuntiva</t>
  </si>
  <si>
    <t>3% del patrimonio sujeto a renta presuntiva</t>
  </si>
  <si>
    <t>Renta presuntiva</t>
  </si>
  <si>
    <t>Renta exenta</t>
  </si>
  <si>
    <t>Reducción renta presuntiva en el porcentaje de renta exenta (Casos Exceptivos)</t>
  </si>
  <si>
    <t>Rentas gravables</t>
  </si>
  <si>
    <t>Renta líquida gravable</t>
  </si>
  <si>
    <t>Ingresos por ganancia ocasional en venta de activos fijos</t>
  </si>
  <si>
    <t>Otros ingresos por ganancias ocasionales</t>
  </si>
  <si>
    <t>Ingresos por ganancias ocasionales</t>
  </si>
  <si>
    <t>Costos por ganancia ocasional en venta de activos fijos</t>
  </si>
  <si>
    <t>Otros costos por ganancias ocasionales</t>
  </si>
  <si>
    <t>Costos por ganancias ocasionales</t>
  </si>
  <si>
    <t>Ganancias ocasionales no gravadas y exentas</t>
  </si>
  <si>
    <t>Ganancias ocasionales gravables</t>
  </si>
  <si>
    <t>Impuesto sobre la renta líquida gravable</t>
  </si>
  <si>
    <t>Empresas colombianas de transporte internacional</t>
  </si>
  <si>
    <t>Otros descuentos tributarios</t>
  </si>
  <si>
    <t>Descuentos tributarios</t>
  </si>
  <si>
    <t>Autorretenciones</t>
  </si>
  <si>
    <t>Por honorarios y comisiones</t>
  </si>
  <si>
    <t>Por rendimientos financieros</t>
  </si>
  <si>
    <t>Por dividendos y participaciones</t>
  </si>
  <si>
    <t>Otras retenciones</t>
  </si>
  <si>
    <t>Total costos y gastos de nómina</t>
  </si>
  <si>
    <t>Aportes a EPS</t>
  </si>
  <si>
    <t>Aportes a ARP</t>
  </si>
  <si>
    <t>Aportes a fondos de pensiones</t>
  </si>
  <si>
    <t>Aportes al sistema de seguridad social</t>
  </si>
  <si>
    <t>Aportes al SENA</t>
  </si>
  <si>
    <t>Aportes al ICBF</t>
  </si>
  <si>
    <t>Aportes a cajas de compensación familiar</t>
  </si>
  <si>
    <t>Aportes al SENA, ICBF, cajas de compensación</t>
  </si>
  <si>
    <t>Utilidad en venta de activos fijos</t>
  </si>
  <si>
    <t>Pérdida en venta de activos fijos</t>
  </si>
  <si>
    <t>Gasto de impuesto corriente (IC)</t>
  </si>
  <si>
    <t>Gasto de impuesto diferido registrado como saldo crédito (IDC)</t>
  </si>
  <si>
    <t>Gasto de impuesto diferido registrado como saldo débito (IDD)</t>
  </si>
  <si>
    <t>Total gasto de impuesto (IC + IDC - IDD)</t>
  </si>
  <si>
    <t>Saldo de pérdidas de activos por deducir en periodos futuros</t>
  </si>
  <si>
    <t>Saldo de pérdida fiscal por compensar en periodos futuros</t>
  </si>
  <si>
    <t>Declaración de Renta y Complementarios o de Ingresos y Patrimonio para Personas Jurídicas y Asimiladas, Personas Naturales y Asimiladas Obligadas a llevar Contabilidad</t>
  </si>
  <si>
    <t>Privada</t>
  </si>
  <si>
    <t>1. Año</t>
  </si>
  <si>
    <t>4. Número de formulario</t>
  </si>
  <si>
    <t>Espacio reservado para la DIAN</t>
  </si>
  <si>
    <t>5. No. de Identificación Tributaria</t>
  </si>
  <si>
    <t>6. DV</t>
  </si>
  <si>
    <t>7. Primer apellido</t>
  </si>
  <si>
    <t>8. Segundo apellido</t>
  </si>
  <si>
    <t>9. Primer nombre</t>
  </si>
  <si>
    <t>10. Otros nombres</t>
  </si>
  <si>
    <t>11. Razón social</t>
  </si>
  <si>
    <t>12. Cód. Dir Seccional</t>
  </si>
  <si>
    <t>24. Actividad económica</t>
  </si>
  <si>
    <t>27. No. Formulario anterior</t>
  </si>
  <si>
    <t>29. Cambio titular inversión extranjera (Marque X)</t>
  </si>
  <si>
    <t>O pérdida líquida del ejercicio</t>
  </si>
  <si>
    <t>Acciones y aportes (Sociedades anónimas, limitadas, asimiladas)</t>
  </si>
  <si>
    <t>Ganancias ocasionales</t>
  </si>
  <si>
    <t xml:space="preserve">Costos por ganancias ocasionales </t>
  </si>
  <si>
    <t>Liquidación Privada</t>
  </si>
  <si>
    <t>Impuesto neto de renta</t>
  </si>
  <si>
    <t>Impuesto de ganancias ocasionales</t>
  </si>
  <si>
    <t>Total impuesto a cargo</t>
  </si>
  <si>
    <t>Saldo a pagar por impuesto</t>
  </si>
  <si>
    <t>Sanciones</t>
  </si>
  <si>
    <t>Total saldo a pagar</t>
  </si>
  <si>
    <t>O Total saldo a favor</t>
  </si>
  <si>
    <t>X</t>
  </si>
  <si>
    <t xml:space="preserve">997. Espacio exclusivo para el sello de la entidad recaudadora                                           </t>
  </si>
  <si>
    <t>Firme del declarante o de quien lo representa</t>
  </si>
  <si>
    <t xml:space="preserve"> (Fecha efectiva de la transacción)</t>
  </si>
  <si>
    <t>996. Espacio para autoadhesivo de la entidad recaudadora                    (Número del adhesivo)</t>
  </si>
  <si>
    <t>982. Código Contador  o Revisor Fiscal</t>
  </si>
  <si>
    <t>Firma Contador o Revisor Fiscal:</t>
  </si>
  <si>
    <t>994. Con salvedades</t>
  </si>
  <si>
    <t>Coloque el timbre de la máquina registradora al dorso de este formulario</t>
  </si>
  <si>
    <t>Dividendos o participaciones gravados decretados en el periodo</t>
  </si>
  <si>
    <t>Dividendos o participaciones no gravados decretados en el periodo</t>
  </si>
  <si>
    <t>Dividendos o participaciones gravados efectivamente pagados o exigibles en el periodo</t>
  </si>
  <si>
    <t>Dividendos o participaciones no gravados efectivamente pagados o exigibles en el período</t>
  </si>
  <si>
    <t>Ingresos acumulados recibidos para terceros</t>
  </si>
  <si>
    <t>Retiros para consumo y publicidad, propaganda y promoción</t>
  </si>
  <si>
    <t>177</t>
  </si>
  <si>
    <t>178</t>
  </si>
  <si>
    <t>179</t>
  </si>
  <si>
    <t>180</t>
  </si>
  <si>
    <t>181</t>
  </si>
  <si>
    <t>182</t>
  </si>
  <si>
    <t>183</t>
  </si>
  <si>
    <t>184</t>
  </si>
  <si>
    <t>185</t>
  </si>
  <si>
    <t>186</t>
  </si>
  <si>
    <t>187</t>
  </si>
  <si>
    <t>188</t>
  </si>
  <si>
    <t>189</t>
  </si>
  <si>
    <t>190</t>
  </si>
  <si>
    <t>191</t>
  </si>
  <si>
    <t>192</t>
  </si>
  <si>
    <t>Provisiones activos fijos</t>
  </si>
  <si>
    <t>Activos fijos</t>
  </si>
  <si>
    <t>Gastos pagados por anticipado</t>
  </si>
  <si>
    <t>Intangibles (Good-will, marcas, patentes y otros)</t>
  </si>
  <si>
    <t>Amortización acumulada de intangibles</t>
  </si>
  <si>
    <t>Amortización diferida</t>
  </si>
  <si>
    <t>Impuesto diferido débito</t>
  </si>
  <si>
    <t>Otros activos diferentes de los anteriores</t>
  </si>
  <si>
    <t>Provisiones otros activos</t>
  </si>
  <si>
    <t>Otros activos</t>
  </si>
  <si>
    <t>Total patrimonio bruto</t>
  </si>
  <si>
    <t>Obligaciones financieras en moneda nacional</t>
  </si>
  <si>
    <t>Obligaciones financieras en moneda extranjera</t>
  </si>
  <si>
    <t>Proveedores en moneda nacional</t>
  </si>
  <si>
    <t>Proveedores en moneda extranjera</t>
  </si>
  <si>
    <t>Deudas con socios y/o accionistas</t>
  </si>
  <si>
    <t>Impuesto de renta por pagar</t>
  </si>
  <si>
    <t>Impuesto a las ventas por pagar</t>
  </si>
  <si>
    <t>Otros impuestos por pagar</t>
  </si>
  <si>
    <t>Ingresos recibidos por anticipado</t>
  </si>
  <si>
    <t>Ingresos recibidos para terceros</t>
  </si>
  <si>
    <t>Obligaciones laborales</t>
  </si>
  <si>
    <t>Pasivos estimados y provisiones</t>
  </si>
  <si>
    <t>Cálculo actuarial para pago de futuras pensiones de jubilación</t>
  </si>
  <si>
    <t>Pensiones de jubilación por amortizar</t>
  </si>
  <si>
    <t>Reserva matemática y/o técnica y otros pasivos exclusivos en compañías de seguros</t>
  </si>
  <si>
    <t>Pasivos por derivados financieros y operaciones de cobertura</t>
  </si>
  <si>
    <t>Otros pasivos diferentes de los anteriores</t>
  </si>
  <si>
    <t>Pasivos</t>
  </si>
  <si>
    <t>Total patrimonio líquido</t>
  </si>
  <si>
    <t>193</t>
  </si>
  <si>
    <t>194</t>
  </si>
  <si>
    <t>195</t>
  </si>
  <si>
    <t>196</t>
  </si>
  <si>
    <t>197</t>
  </si>
  <si>
    <t>199</t>
  </si>
  <si>
    <t>210</t>
  </si>
  <si>
    <t>Prima en colocación de acciones</t>
  </si>
  <si>
    <t>Método de participación</t>
  </si>
  <si>
    <t>Reserva legal gravada</t>
  </si>
  <si>
    <t>Reserva Art. 130 E.T susceptible de ser gravada</t>
  </si>
  <si>
    <t>Reserva Art. 130 E.T susceptible de no ser gravada</t>
  </si>
  <si>
    <t>Reservas gravadas sistemas especiales de valoración de inversiones</t>
  </si>
  <si>
    <t>Reservas no gravadas sistemas especiales de valoración de inversiones</t>
  </si>
  <si>
    <t>Reserva para readquisición de acciones propias</t>
  </si>
  <si>
    <t>Acciones propias readquiridas</t>
  </si>
  <si>
    <t>Otras reservas gravadas</t>
  </si>
  <si>
    <t>Otras reservas no gravadas</t>
  </si>
  <si>
    <t>Revalorización del Patrimonio</t>
  </si>
  <si>
    <t>Utilidades acumuladas de periodos anteriores gravadas</t>
  </si>
  <si>
    <t>Utilidades acumuladas de periodos anteriores no gravadas</t>
  </si>
  <si>
    <t>Utilidades del ejercicio</t>
  </si>
  <si>
    <t>De semovientes</t>
  </si>
  <si>
    <t>De otros activos fijos</t>
  </si>
  <si>
    <t>09</t>
  </si>
  <si>
    <t>170</t>
  </si>
  <si>
    <t>171</t>
  </si>
  <si>
    <t>172</t>
  </si>
  <si>
    <t>173</t>
  </si>
  <si>
    <t>174</t>
  </si>
  <si>
    <t>175</t>
  </si>
  <si>
    <t>176</t>
  </si>
  <si>
    <t>231</t>
  </si>
  <si>
    <t>N</t>
  </si>
  <si>
    <t xml:space="preserve"> </t>
  </si>
  <si>
    <t>Campo obligatorio</t>
  </si>
  <si>
    <t>¿Es contribuyente del régimen tributario especial?</t>
  </si>
  <si>
    <t>Tenga en cuenta lo siguiente:</t>
  </si>
  <si>
    <t xml:space="preserve">El prevalidador lo puede descargar en </t>
  </si>
  <si>
    <t>Lea detenidamente cada una de los renglones  y  determine si debe reportar esta información</t>
  </si>
  <si>
    <t>El objetivo de  este archivo es poder armar el anexo, y luego si  pasarlo al prevalidador.</t>
  </si>
  <si>
    <t>Esta es una ayuda, y en nada nos responsabilizamos por errores en la información que pase al prevalidador oficial de la DIAN</t>
  </si>
  <si>
    <t>www.consultorcontable.com</t>
  </si>
  <si>
    <t>Se deben aproximar las cifras al múltiplo de mil mas cercano, ya que el prevalidador lo exige así.</t>
  </si>
  <si>
    <t>Al final de las 12 hojas diligenciables se muestra el  formato de renta, el cual debe ser igual al que usted ya presentó en abril</t>
  </si>
  <si>
    <t>Se recomienda luego de diligenciar  este anexo,  copiar solo las columnas blancas  y pegarlas en el prevalidador (Ctr C y Ctr V)</t>
  </si>
  <si>
    <r>
      <t xml:space="preserve">Si no maneja inventarios pero utilizó la cuentas 72 y 73, diligencie </t>
    </r>
    <r>
      <rPr>
        <b/>
        <sz val="10"/>
        <rFont val="Arial"/>
        <family val="2"/>
      </rPr>
      <t>S</t>
    </r>
    <r>
      <rPr>
        <sz val="10"/>
        <rFont val="Arial"/>
        <family val="2"/>
      </rPr>
      <t xml:space="preserve"> en esta casilla- ¿Se establece el costo de los activos movibles enajenados por el sistema de  juego de inventarios ?</t>
    </r>
  </si>
  <si>
    <t>Responsa esta preguntas de la siguiente manera</t>
  </si>
  <si>
    <t>Si es comercializador de bienes, y no realiza procesos de transformación, y utiliza inventario permanente</t>
  </si>
  <si>
    <t>S</t>
  </si>
  <si>
    <t>NN</t>
  </si>
  <si>
    <t>SN</t>
  </si>
  <si>
    <t>NS</t>
  </si>
  <si>
    <t>Vendes bienes y comercializan servicios, usan la cuenta 72 y 73</t>
  </si>
  <si>
    <t>Maneja únicamente inventario periódico, no usa sistema permanente</t>
  </si>
  <si>
    <t>Por favor rellene todas las celdas con algún valor o con cero, posteriormente pueden salirle errores.</t>
  </si>
  <si>
    <t>Omitidos en periodos anteriores no revisables</t>
  </si>
  <si>
    <t>Cuentas por cobrar a socios o accionistas, comuneros, cooperados</t>
  </si>
  <si>
    <t>Otras provisiones sector financiero</t>
  </si>
  <si>
    <t>Acciones y aportes en sociedades ubicadas en el exterior</t>
  </si>
  <si>
    <t>Inventarios de materias primas</t>
  </si>
  <si>
    <t>Inventarios de obras de construcción en curso, urbanismo y contratos en ejecución.</t>
  </si>
  <si>
    <t>Inventarios de materiales, repuestos, suministros, envases y empaques.</t>
  </si>
  <si>
    <t>Inventarios en transito.</t>
  </si>
  <si>
    <t>Provisión o disminución de inventarios.</t>
  </si>
  <si>
    <t>Maquinaria y equipos en montaje y/o propiedades, planta y equipo en transito.</t>
  </si>
  <si>
    <t>Construcciones y edificaciones.</t>
  </si>
  <si>
    <t>Depreciación acumulada de construcciones y edificios</t>
  </si>
  <si>
    <t>Equipo de Oficina</t>
  </si>
  <si>
    <t>Depreciación acumulada de equipo de oficina</t>
  </si>
  <si>
    <t>Equipo de computación y comunicación.</t>
  </si>
  <si>
    <t>Depreciación acumulada de equipo de computación y comunicación.</t>
  </si>
  <si>
    <t>Equipos de hoteles y restaurantes</t>
  </si>
  <si>
    <t>Depreciación acumulada de equipos de hoteles y restaurantes</t>
  </si>
  <si>
    <t>Minas, canteras, pozos artesianos y yacimientos.</t>
  </si>
  <si>
    <t>Agotamiento acumulado de minas, canteras, pozos artesianos y yacimientos</t>
  </si>
  <si>
    <t>Depreciación y/o agotamiento acumulado de otros activos fijos</t>
  </si>
  <si>
    <t>Bienes en leasing</t>
  </si>
  <si>
    <t>Depreciación y/o amortización acumulada de bienes en leasing.</t>
  </si>
  <si>
    <t>Bienes realizables, recibidos en pago y restituidos.</t>
  </si>
  <si>
    <t>Aceptaciones, operaciones de cobertura y derivados financieros.</t>
  </si>
  <si>
    <t>Valorizaciones acumuladas de inversiones</t>
  </si>
  <si>
    <t>Valorizaciones acumuladas de propiedad, planta y equipo.</t>
  </si>
  <si>
    <t>Valorizaciones y reajustes acumulados de semovientes</t>
  </si>
  <si>
    <t>Valorizaciones y reajustes acumulados de otros activos</t>
  </si>
  <si>
    <t>Inexistentes en períodos anteriores no revisables</t>
  </si>
  <si>
    <t>Aportes del Estado</t>
  </si>
  <si>
    <t>Fondo social</t>
  </si>
  <si>
    <t>Crédito mercantil y "Know how"</t>
  </si>
  <si>
    <t>Dividendos o participaciones decretados en acciones o cuotas</t>
  </si>
  <si>
    <t>Pérdidas del ejercicio</t>
  </si>
  <si>
    <t>Reservas</t>
  </si>
  <si>
    <t>Ingresos brutos por arrendamientos y alquileres</t>
  </si>
  <si>
    <t>Ingresos brutos por servicios técnicos, asistencia técnica y consultoría</t>
  </si>
  <si>
    <t>Ingresos brutos por ventas a sociedad de comercialización internacional</t>
  </si>
  <si>
    <t>Ingresos por otras actividades pecuarias</t>
  </si>
  <si>
    <t>Ingresos por dividendos participaciones y por prima en colocación de acciones</t>
  </si>
  <si>
    <t>Ingresos brutos por otras ventas</t>
  </si>
  <si>
    <t>Ingresos brutos por diferencia en la tasa de cambio</t>
  </si>
  <si>
    <t>Dividendos y participaciones exigibles</t>
  </si>
  <si>
    <t>Ingresos brutos por enajenación de acciones</t>
  </si>
  <si>
    <t>Ingresos brutos por liquidación de sociedades</t>
  </si>
  <si>
    <t>Ingresos brutos por venta de valores mobiliarios poseídos por menos de dos (2) años</t>
  </si>
  <si>
    <t>Ingresos brutos por venta de otros activos fijos poseídos por menos de dos (2) años</t>
  </si>
  <si>
    <t>Ingresos brutos por venta de valores mobiliarios poseídos dos (2) años o más</t>
  </si>
  <si>
    <t>Ingresos brutos por venta de otros activos fijos poseídos dos (2) años o más</t>
  </si>
  <si>
    <t>Ingresos por donaciones</t>
  </si>
  <si>
    <t>Ingresos por valoración de inversiones, derivados y operaciones de cobertura</t>
  </si>
  <si>
    <t>Intereses por créditos hipotecarios</t>
  </si>
  <si>
    <t>Pregunta 317</t>
  </si>
  <si>
    <t>Amortizaciones</t>
  </si>
  <si>
    <t xml:space="preserve">Otros costos generales de fabricación </t>
  </si>
  <si>
    <t>Regalías pagadas al exterior</t>
  </si>
  <si>
    <t>Costo de ventas (Inventario permanente) y de prestación de servicios</t>
  </si>
  <si>
    <t>Costo de ventas y de prestación de servicios</t>
  </si>
  <si>
    <t>Activos</t>
  </si>
  <si>
    <t>Costos imputables a las rentas exentas (Informativo)</t>
  </si>
  <si>
    <t>Costos incurridos en el exterior (Informativo)</t>
  </si>
  <si>
    <t>Aportes EPS</t>
  </si>
  <si>
    <t>Aportes ARP</t>
  </si>
  <si>
    <t>Aportes fondos de pensiones</t>
  </si>
  <si>
    <t>Servicios, honorarios y comisiones a favor de residentes o domiciliados en el país</t>
  </si>
  <si>
    <t>Servicios técnicos, asistencia y consultoría pagados a no residentes o no domiciliados en el país</t>
  </si>
  <si>
    <t>Impuestos</t>
  </si>
  <si>
    <t>Tasas</t>
  </si>
  <si>
    <t>Contribuciones, afiliaciones y aportes</t>
  </si>
  <si>
    <t>Mantenimiento, reparaciones, adecuación e instalación</t>
  </si>
  <si>
    <t>398</t>
  </si>
  <si>
    <t>Aportes a fondos de  pensiones</t>
  </si>
  <si>
    <t>399</t>
  </si>
  <si>
    <t>400</t>
  </si>
  <si>
    <t>401</t>
  </si>
  <si>
    <t>402</t>
  </si>
  <si>
    <t>403</t>
  </si>
  <si>
    <t>Servicios, honorarios y comisiones a favor de vinculados económicos o partes relacionadas del país</t>
  </si>
  <si>
    <t>412</t>
  </si>
  <si>
    <t>413</t>
  </si>
  <si>
    <t>Gastos Operaciones de Ventas</t>
  </si>
  <si>
    <t>414</t>
  </si>
  <si>
    <t>415</t>
  </si>
  <si>
    <t>Provisiones</t>
  </si>
  <si>
    <t>416</t>
  </si>
  <si>
    <t>417</t>
  </si>
  <si>
    <t>Intereses a favor de residentes o domiciliados en el país</t>
  </si>
  <si>
    <t>Gastos por contratos de leasing</t>
  </si>
  <si>
    <t>Gastos incurridos en el exterior (Informativo)</t>
  </si>
  <si>
    <t>Pérdida líquida del ejercicio</t>
  </si>
  <si>
    <t>Compensación de pérdidas fiscales</t>
  </si>
  <si>
    <t>Compensación del exceso de renta presuntiva sobre renta ordinaria</t>
  </si>
  <si>
    <t>Renta Presuntiva</t>
  </si>
  <si>
    <t>Renta gravable generada por los activos excluidos</t>
  </si>
  <si>
    <t>457</t>
  </si>
  <si>
    <t>458</t>
  </si>
  <si>
    <t>459</t>
  </si>
  <si>
    <t>460</t>
  </si>
  <si>
    <t>20 %</t>
  </si>
  <si>
    <t>461</t>
  </si>
  <si>
    <t>15 %</t>
  </si>
  <si>
    <t>462</t>
  </si>
  <si>
    <t>Personas Naturales o asimiladas</t>
  </si>
  <si>
    <t>463</t>
  </si>
  <si>
    <t>464</t>
  </si>
  <si>
    <t>465</t>
  </si>
  <si>
    <t>466</t>
  </si>
  <si>
    <t>467</t>
  </si>
  <si>
    <t>468</t>
  </si>
  <si>
    <t>469</t>
  </si>
  <si>
    <t>470</t>
  </si>
  <si>
    <t>471</t>
  </si>
  <si>
    <t>472</t>
  </si>
  <si>
    <t>Liquidación privada</t>
  </si>
  <si>
    <t>473</t>
  </si>
  <si>
    <t>474</t>
  </si>
  <si>
    <t>475</t>
  </si>
  <si>
    <t>476</t>
  </si>
  <si>
    <t>477</t>
  </si>
  <si>
    <t>478</t>
  </si>
  <si>
    <t>479</t>
  </si>
  <si>
    <t>Empresas de servicio público</t>
  </si>
  <si>
    <t>480</t>
  </si>
  <si>
    <t>481</t>
  </si>
  <si>
    <t>482</t>
  </si>
  <si>
    <t>483</t>
  </si>
  <si>
    <t>484</t>
  </si>
  <si>
    <t>485</t>
  </si>
  <si>
    <t>486</t>
  </si>
  <si>
    <t>487</t>
  </si>
  <si>
    <t>488</t>
  </si>
  <si>
    <t>489</t>
  </si>
  <si>
    <t>490</t>
  </si>
  <si>
    <t>Autorretenciones por ventas</t>
  </si>
  <si>
    <t>Autoretenciones</t>
  </si>
  <si>
    <t>491</t>
  </si>
  <si>
    <t>Autorretenciones por servicios</t>
  </si>
  <si>
    <t>492</t>
  </si>
  <si>
    <t>Autorretenciones por rendimientos financieros</t>
  </si>
  <si>
    <t>493</t>
  </si>
  <si>
    <t>Autorretenciones por otros conceptos</t>
  </si>
  <si>
    <t>494</t>
  </si>
  <si>
    <t>495</t>
  </si>
  <si>
    <t>Otras retenciones por ventas</t>
  </si>
  <si>
    <t>496</t>
  </si>
  <si>
    <t>Otras retenciones por servicios</t>
  </si>
  <si>
    <t>497</t>
  </si>
  <si>
    <t>498</t>
  </si>
  <si>
    <t>499</t>
  </si>
  <si>
    <t>500</t>
  </si>
  <si>
    <t>501</t>
  </si>
  <si>
    <t>502</t>
  </si>
  <si>
    <t>503</t>
  </si>
  <si>
    <t>504</t>
  </si>
  <si>
    <t>505</t>
  </si>
  <si>
    <t>Liquidación privada (Continuación)</t>
  </si>
  <si>
    <t>506</t>
  </si>
  <si>
    <t>507</t>
  </si>
  <si>
    <t>Total saldo a favor</t>
  </si>
  <si>
    <t>508</t>
  </si>
  <si>
    <t>509</t>
  </si>
  <si>
    <t>510</t>
  </si>
  <si>
    <t>Hizo parte de un programa de reorganización empresarial durante el año gravable?</t>
  </si>
  <si>
    <t>511</t>
  </si>
  <si>
    <t>512</t>
  </si>
  <si>
    <t>513</t>
  </si>
  <si>
    <t>514</t>
  </si>
  <si>
    <t>515</t>
  </si>
  <si>
    <t>516</t>
  </si>
  <si>
    <t>517</t>
  </si>
  <si>
    <t>518</t>
  </si>
  <si>
    <t>519</t>
  </si>
  <si>
    <t>520</t>
  </si>
  <si>
    <t>521</t>
  </si>
  <si>
    <t>522</t>
  </si>
  <si>
    <t>523</t>
  </si>
  <si>
    <t>524</t>
  </si>
  <si>
    <t>525</t>
  </si>
  <si>
    <t>526</t>
  </si>
  <si>
    <t>527</t>
  </si>
  <si>
    <t>528</t>
  </si>
  <si>
    <t>Descuento por impuestos pagados en el exterior por explotación de intangibles.</t>
  </si>
  <si>
    <t>529</t>
  </si>
  <si>
    <t>Descuento por impuestos pagados en el exterior por explotación de intangibles en países con tratado.</t>
  </si>
  <si>
    <t>530</t>
  </si>
  <si>
    <t>Descuento por impuestos pagados en el exterior por prestación de servicios.</t>
  </si>
  <si>
    <t>531</t>
  </si>
  <si>
    <t>532</t>
  </si>
  <si>
    <t>533</t>
  </si>
  <si>
    <t>534</t>
  </si>
  <si>
    <t>535</t>
  </si>
  <si>
    <t>Otros descuentos por impuestos pagados en el exterior</t>
  </si>
  <si>
    <t>536</t>
  </si>
  <si>
    <t>Total descuento por impuestos pagados en el exterior.</t>
  </si>
  <si>
    <t>537</t>
  </si>
  <si>
    <t>Impuesto descontable de períodos anteriores.</t>
  </si>
  <si>
    <t>538</t>
  </si>
  <si>
    <t>Impuesto descontable incluido en la declaración del periodo gravable.</t>
  </si>
  <si>
    <t>539</t>
  </si>
  <si>
    <t>Saldo descuentos tributarios pendientes por aplicar en períodos futuros</t>
  </si>
  <si>
    <t>540</t>
  </si>
  <si>
    <t>Saldo otros descuentos tributarios pendientes por aplicar en periodos futuros</t>
  </si>
  <si>
    <t>541</t>
  </si>
  <si>
    <t>542</t>
  </si>
  <si>
    <t>543</t>
  </si>
  <si>
    <t>Saldo de exceso de renta presuntiva sobre renta líquida ordinaria por compensar en periodos futuros</t>
  </si>
  <si>
    <t>544</t>
  </si>
  <si>
    <t>545</t>
  </si>
  <si>
    <t>Disminución del inventario final por faltante de mercancía de fácil destrucción o pérdida</t>
  </si>
  <si>
    <t>Numero de formulario anterior</t>
  </si>
  <si>
    <t>¿Establece el costo de los activos movibles simultáneamente por el sistema de juego de inventario y el sistema permanente?</t>
  </si>
  <si>
    <t>¿Se establece el costo de los activos movibles enajenados por el sistema de juego de inventarios?</t>
  </si>
  <si>
    <t>Documento No Válido</t>
  </si>
  <si>
    <t>Total costos y gastos nómina</t>
  </si>
  <si>
    <t>Efectivo bancos, otras inversiones</t>
  </si>
  <si>
    <t>Deducción inversión en activos fijos</t>
  </si>
  <si>
    <t>86. No. Identificación signatario</t>
  </si>
  <si>
    <t>87. DV</t>
  </si>
  <si>
    <t>980. Pago total $</t>
  </si>
  <si>
    <t>88. Nit Contador o Revisor Fiscal</t>
  </si>
  <si>
    <t>Cuenta control (debe ser cero)</t>
  </si>
  <si>
    <t xml:space="preserve">Este es un archivo  de trabajo  y  contiene la misma estructura utilizada por la DIAN en su prevalidador  </t>
  </si>
  <si>
    <t>Solo si la presento litográficamente, de lo contrario deje en blanco.</t>
  </si>
  <si>
    <t>Tributa a una tarifa del 15%</t>
  </si>
  <si>
    <t>Prueba, debe ser verdadero</t>
  </si>
  <si>
    <t>HOJA 1</t>
  </si>
  <si>
    <t>OBSERVACIONES</t>
  </si>
  <si>
    <t>HOJA 2</t>
  </si>
  <si>
    <t>HOJA 3</t>
  </si>
  <si>
    <t>HOJA 4</t>
  </si>
  <si>
    <t>HOJA 5</t>
  </si>
  <si>
    <t>HOJA 6</t>
  </si>
  <si>
    <t>HOJA 7</t>
  </si>
  <si>
    <t>HOJA 8</t>
  </si>
  <si>
    <t>HOJA 9</t>
  </si>
  <si>
    <t>HOJA 10</t>
  </si>
  <si>
    <t>HOJA 11</t>
  </si>
  <si>
    <t>HOJA 12</t>
  </si>
  <si>
    <t>¿Es persona natural?</t>
  </si>
  <si>
    <t>Es empresa editorial y se acoge al beneficio  del artículo 21 de la Ley 98 de 1993?</t>
  </si>
  <si>
    <t>Sociedad extranjera o persona natural no residente que presta servicios de transporte entre lugares colombianos y extranjeros?</t>
  </si>
  <si>
    <t>Dividendos y participaciones conforme al literal a), b) y c) del inciso 2° del artículo 254 del E. T.</t>
  </si>
  <si>
    <t>Dividendos y participaciones conforme al literal d) del inciso 2° del artículo 254 del E.T.</t>
  </si>
  <si>
    <t>Dividendos y participaciones conforme al literal d) del inciso 2º del artículo 254 E. T., de sociedades domiciliadas en países con tratado</t>
  </si>
  <si>
    <t>Intereses.</t>
  </si>
  <si>
    <t>Intereses obtenidos en países con tratado</t>
  </si>
  <si>
    <t>Descuento por impuestos pagados en el exterior por el establecimiento permanente o la sucursal de residentes en el país</t>
  </si>
  <si>
    <t>Descuento por impuestos pagados en el exterior por el establecimiento permanente o la sucursal ubicada en países con tratado</t>
  </si>
  <si>
    <t>Progresividad Ley 1429 de 2010, o sociedad extranjera  o entidad extranjera sin sucursal o establecimiento permanente</t>
  </si>
  <si>
    <t>IVA en la importación de maquinaria pesada para industrias básicas</t>
  </si>
  <si>
    <t>Impuestos pagados en el exterior</t>
  </si>
  <si>
    <t>Contratación de empleados en situación de desplazamiento y otros,  Art. 10 Ley 1429 de 2010</t>
  </si>
  <si>
    <t>IVA descontable en adquisición de bienes de capital</t>
  </si>
  <si>
    <t>Descuento por impuestos pagados en el exterior por ganancias ocasionales</t>
  </si>
  <si>
    <t>Omitidos en periodos anteriores</t>
  </si>
  <si>
    <t>Cuentas por cobrar a vinculados nacionales y extranjeros</t>
  </si>
  <si>
    <t>Otros deudores y deudores varios</t>
  </si>
  <si>
    <t>Inventarios de productos en proceso de producción</t>
  </si>
  <si>
    <t>Inventario de productos terminados</t>
  </si>
  <si>
    <t>Depreciación, amortización y agotamiento diferido</t>
  </si>
  <si>
    <t>Cargos diferidos</t>
  </si>
  <si>
    <t>Amortización acumulada de cargos diferidos</t>
  </si>
  <si>
    <t>Casa matriz y/o vinculados económicos del país</t>
  </si>
  <si>
    <t>Casa matriz. Vinculados económicos o partes relacionadas del exterior (Proveedores, cuentas por pagar)</t>
  </si>
  <si>
    <t>Otras cuentas por pagar en moneda nacional</t>
  </si>
  <si>
    <t>Otras cuentas por pagar en moneda extranjera</t>
  </si>
  <si>
    <t>Impuestos diferidos por pagar</t>
  </si>
  <si>
    <t>Capital asignado e inversión suplementaria</t>
  </si>
  <si>
    <t>Reserva obligatorias no gravadas</t>
  </si>
  <si>
    <t>Pérdidas acumuladas de periodos anteriores</t>
  </si>
  <si>
    <t>De inversiones</t>
  </si>
  <si>
    <t>De propiedad, planta y equipo</t>
  </si>
  <si>
    <t>Ingresos brutos por venta de bienes a vinculados económicos o partes relacionadas</t>
  </si>
  <si>
    <t xml:space="preserve">Ingresos brutos por prestación de servicios a vinculados económicos o partes relacionadas </t>
  </si>
  <si>
    <t>Ingresos brutos por explotación de intangibles con vinculados económicos o partes relacionadas</t>
  </si>
  <si>
    <t xml:space="preserve">Ingresos brutos por honorarios, comisiones y servicios </t>
  </si>
  <si>
    <t>Ingresos brutos por otras ventas y prestación de servicios a vinculados económicos o partes relacionadas</t>
  </si>
  <si>
    <t>Ingresos brutos por honorarios, comisiones y servicios (moneda extranjera)</t>
  </si>
  <si>
    <t xml:space="preserve">Ingresos brutos por servicios técnicos, asistencia técnica y consultoría </t>
  </si>
  <si>
    <t xml:space="preserve">Ingresos brutos por otras ventas de bienes y prestación de servicios a vinculados económicos o partes relacionadas </t>
  </si>
  <si>
    <t xml:space="preserve">Ingresos brutos por explotación de intangibles con vinculados económicos o partes relacionadas </t>
  </si>
  <si>
    <t>Costo en la actividad ganadera y en comercio de ganado y pesca</t>
  </si>
  <si>
    <t>Costos en exploración y explotación de carbón</t>
  </si>
  <si>
    <t>Costos en exploración y explotación de hidrocarburos</t>
  </si>
  <si>
    <t>Costos en exploración y explotación de gases minerales</t>
  </si>
  <si>
    <t>Costos en exploración y explotación de otros recursos</t>
  </si>
  <si>
    <t>Costo en la actividad de seguros de capitalización</t>
  </si>
  <si>
    <t>Costos incurridos en países con convenio de doble tributación (Informativo)</t>
  </si>
  <si>
    <t>Regalías pagadas en el país y en el exterior</t>
  </si>
  <si>
    <t>Gastos incurridos en países con convenio de doble tributación</t>
  </si>
  <si>
    <t>Gastos de viajes</t>
  </si>
  <si>
    <t>25 %</t>
  </si>
  <si>
    <t>Inversión en acciones de sociedades agropecuarias</t>
  </si>
  <si>
    <t>Nuevos contratos de empleados menores de 28 años (Art 9 Ley 1429 de 2010)</t>
  </si>
  <si>
    <t>Por contratación de empleados mayores de 40 años,  Art. 11 Ley 1429 de 2010</t>
  </si>
  <si>
    <t>Valor patrimonial neto</t>
  </si>
  <si>
    <t>Ingresos por herencias y legados</t>
  </si>
  <si>
    <t>Ingresos por aportes, contribuciones, subsidios y otros</t>
  </si>
  <si>
    <t>Ingresos no constitutivos de renta</t>
  </si>
  <si>
    <t>Si es una corrección indique</t>
  </si>
  <si>
    <t>26. Cód</t>
  </si>
  <si>
    <t>Descuento por imptos. Pagados en el exterior por ganancias ocasionales</t>
  </si>
  <si>
    <t>Colombia, un compromiso que                                             no podemos evadir.</t>
  </si>
  <si>
    <t>0</t>
  </si>
  <si>
    <t>Ingresos no constitutivos de ganancia ocasional</t>
  </si>
  <si>
    <t>Gastos incurridos en países con convenio de doble tributación (informativo)</t>
  </si>
  <si>
    <t>Gastos realizados en países con convenio con doble tributación (informativo)</t>
  </si>
  <si>
    <t>Deducciones imputables a las rentas exentas (informativo)</t>
  </si>
  <si>
    <t>Digite costo de ventas su usa el sistema permanente de inventarios</t>
  </si>
  <si>
    <t>Corrección a la declaración, Seleccione Código</t>
  </si>
  <si>
    <t>Es una corrección del Formato 1732, sin corregir el Formulario 110?</t>
  </si>
  <si>
    <t>Fracción de año gravable 2015</t>
  </si>
  <si>
    <t>¿Establece el costo de los activos movibles enajenados por el sistema de juego de inventarios?</t>
  </si>
  <si>
    <t>Progresividad de la tarifa del impuesto de renta; o sociedad extranjera o entidad extranjera sin sucursal o establecimiento permanente?</t>
  </si>
  <si>
    <t>La versión actualizada del prevalidador es la 2015 V2.2</t>
  </si>
  <si>
    <t>Clientes nacionales y extranjeros</t>
  </si>
  <si>
    <t>Provisión para bienes realizables, recibidos en pago y constituidos.</t>
  </si>
  <si>
    <t xml:space="preserve">Ingresos brutos provenientes de países con convenio de doble tributación </t>
  </si>
  <si>
    <t>Anticipo renta por el año gravable que declara</t>
  </si>
  <si>
    <t>Saldo a favor año sin solicitud de devolución o compensación año gravable anterior al que declara</t>
  </si>
  <si>
    <t>Total retenciones año gravable que declara</t>
  </si>
  <si>
    <t>Anticipo renta por el año gravable siguiente al que declara</t>
  </si>
  <si>
    <t>28. Fracción año gravable 2015 (Marque X)</t>
  </si>
  <si>
    <t>Equipo medico y científico</t>
  </si>
  <si>
    <t>Depreciación acumulada de equipo medico y científico.</t>
  </si>
  <si>
    <t>Acciones y aportes en países con los cuales Colombia tiene convenios de doble tributación</t>
  </si>
  <si>
    <t>Inventarios de cultivos en desarrollo y plantaciones agrícolas</t>
  </si>
  <si>
    <t>Inventarios de mercancías no fabricadas por la empresa</t>
  </si>
  <si>
    <t xml:space="preserve">Especies del negocio de la ganadería </t>
  </si>
  <si>
    <t>Inventarios en actividades avícolas, piscícolas y otras especies menores.</t>
  </si>
  <si>
    <t>Inventarios de terrenos y bienes raíces para la venta</t>
  </si>
  <si>
    <t>Omitidos en períodos anteriores</t>
  </si>
  <si>
    <t xml:space="preserve">Omitidos en períodos anteriores </t>
  </si>
  <si>
    <t>Flota y equipo de transporte; fluvial y/o marítimo; aéreo y férreo.</t>
  </si>
  <si>
    <t>Depreciación acumulada de flota y equipo de transporte; fluvial y/o marítimo; aéreo y férreo.</t>
  </si>
  <si>
    <t>Superávit por Valorización</t>
  </si>
  <si>
    <t>|15 - Este campo es obligatorio Número de Autorización de Embarque Global - Este campo debe ser numérico igual ó mayor a 0, no utilice puntos(.), ni comas(,)|CÓDIGO TIPO DE DATOS - La longitud excede el máximo de 3 caracteres - Valor no valido para este c</t>
  </si>
  <si>
    <t>Superávit</t>
  </si>
  <si>
    <t>Diferencia en cambio por inversiones en compañías controladas</t>
  </si>
  <si>
    <t>Ingresos brutos no operacionales provenientes de países con convenio de doble tributación (informativo)</t>
  </si>
  <si>
    <t>Intereses y rendimientos financieros provenientes de países con convenio de doble tributación (informativo)</t>
  </si>
  <si>
    <t>Ingresos provenientes de países con convenio de doble tributación (informativo)</t>
  </si>
  <si>
    <t>Pago al exterior por servicios técnicos, asistencia técnica y consultoría</t>
  </si>
  <si>
    <t>Impuestos, tasas y regalías</t>
  </si>
  <si>
    <t>Deducción por inversión en espectáculos públicos</t>
  </si>
  <si>
    <t>Deducción por inversión en carteras colectivas</t>
  </si>
  <si>
    <t>Es contribuyente del régimen tributario especial de los previstos en el numeral 4° del articulo 19 del E.T.</t>
  </si>
  <si>
    <t>Dividendos y participaciones conforme al literal a), b) y c) del inciso 2º del artículo 254 E. T., de sociedades domiciliadas en países con tratado</t>
  </si>
  <si>
    <t>Desc por impuestos pagados en el exterior por prestación de servicios técnicos, asistencia técnica y consultoría</t>
  </si>
  <si>
    <t>Desc por impuestos pagados en el exterior por prestación de servicios técnicos, asistencia técnica y consultoría en países con tratado</t>
  </si>
  <si>
    <t>981. Cód. Representación</t>
  </si>
  <si>
    <t>Total retenciones año gravable 2015</t>
  </si>
  <si>
    <t>Anticipo renta por el año gravable 2016</t>
  </si>
  <si>
    <t>Saldo a favor año 2014 sin solicitud de devolución o compensación</t>
  </si>
  <si>
    <t>Anticipo renta por el año gravable 2014</t>
  </si>
  <si>
    <t>FORMATO  1732 - 2015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</si>
</sst>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 [$€]_-;\-* #,##0.00\ [$€]_-;_-* &quot;-&quot;??\ [$€]_-;_-@_-"/>
    <numFmt numFmtId="165" formatCode="0.0000%"/>
    <numFmt numFmtId="166" formatCode="#,##0.00_ ;\-#,##0.00\ "/>
  </numFmts>
  <fonts count="67">
    <font>
      <sz val="10"/>
      <name val="Arial"/>
    </font>
    <font>
      <sz val="10"/>
      <name val="Arial"/>
      <family val="2"/>
    </font>
    <font>
      <sz val="8"/>
      <name val="Arial"/>
      <family val="2"/>
    </font>
    <font>
      <sz val="10"/>
      <name val="Arial"/>
      <family val="2"/>
    </font>
    <font>
      <b/>
      <sz val="10"/>
      <color indexed="9"/>
      <name val="Arial"/>
      <family val="2"/>
    </font>
    <font>
      <b/>
      <sz val="10"/>
      <name val="Arial"/>
      <family val="2"/>
    </font>
    <font>
      <sz val="10"/>
      <color indexed="9"/>
      <name val="Arial"/>
      <family val="2"/>
    </font>
    <font>
      <sz val="10"/>
      <name val="MS Sans Serif"/>
      <family val="2"/>
    </font>
    <font>
      <b/>
      <sz val="10"/>
      <color indexed="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6"/>
      <name val="Arial"/>
      <family val="2"/>
    </font>
    <font>
      <b/>
      <sz val="12"/>
      <name val="Arial"/>
      <family val="2"/>
    </font>
    <font>
      <sz val="12"/>
      <name val="Arial"/>
      <family val="2"/>
    </font>
    <font>
      <b/>
      <sz val="7"/>
      <name val="Arial"/>
      <family val="2"/>
    </font>
    <font>
      <b/>
      <sz val="9"/>
      <name val="Arial"/>
      <family val="2"/>
    </font>
    <font>
      <b/>
      <sz val="8"/>
      <name val="Arial"/>
      <family val="2"/>
    </font>
    <font>
      <b/>
      <sz val="6"/>
      <name val="Arial"/>
      <family val="2"/>
    </font>
    <font>
      <sz val="9"/>
      <name val="Arial"/>
      <family val="2"/>
    </font>
    <font>
      <sz val="7"/>
      <name val="Arial"/>
      <family val="2"/>
    </font>
    <font>
      <b/>
      <sz val="13"/>
      <name val="Arial"/>
      <family val="2"/>
    </font>
    <font>
      <sz val="6"/>
      <color indexed="81"/>
      <name val="Geneva"/>
    </font>
    <font>
      <sz val="7"/>
      <color indexed="81"/>
      <name val="Geneva"/>
    </font>
    <font>
      <sz val="9"/>
      <color indexed="81"/>
      <name val="Geneva"/>
    </font>
    <font>
      <b/>
      <sz val="7"/>
      <color indexed="81"/>
      <name val="Geneva"/>
    </font>
    <font>
      <sz val="10"/>
      <color theme="1"/>
      <name val="Arial"/>
      <family val="2"/>
    </font>
    <font>
      <b/>
      <sz val="10"/>
      <color theme="1"/>
      <name val="Arial"/>
      <family val="2"/>
    </font>
    <font>
      <sz val="9"/>
      <color indexed="81"/>
      <name val="Tahoma"/>
      <family val="2"/>
    </font>
    <font>
      <b/>
      <sz val="9"/>
      <color indexed="81"/>
      <name val="Tahoma"/>
      <family val="2"/>
    </font>
    <font>
      <b/>
      <sz val="14"/>
      <name val="Arial"/>
      <family val="2"/>
    </font>
    <font>
      <sz val="22"/>
      <name val="Arial"/>
      <family val="2"/>
    </font>
    <font>
      <b/>
      <sz val="10"/>
      <color theme="0"/>
      <name val="Arial"/>
      <family val="2"/>
    </font>
    <font>
      <sz val="10"/>
      <color theme="0"/>
      <name val="Arial"/>
      <family val="2"/>
    </font>
    <font>
      <sz val="8"/>
      <color indexed="81"/>
      <name val="Tahoma"/>
      <family val="2"/>
    </font>
    <font>
      <b/>
      <sz val="8"/>
      <color indexed="81"/>
      <name val="Tahoma"/>
      <family val="2"/>
    </font>
    <font>
      <b/>
      <sz val="16"/>
      <name val="Arial"/>
      <family val="2"/>
    </font>
    <font>
      <sz val="7"/>
      <color indexed="81"/>
      <name val="Arial"/>
      <family val="2"/>
    </font>
    <font>
      <sz val="7"/>
      <color indexed="81"/>
      <name val="Tahoma"/>
      <family val="2"/>
    </font>
    <font>
      <u/>
      <sz val="10"/>
      <color theme="10"/>
      <name val="Arial"/>
      <family val="2"/>
    </font>
    <font>
      <sz val="10"/>
      <name val="Arial"/>
      <family val="2"/>
    </font>
    <font>
      <sz val="9"/>
      <color theme="0"/>
      <name val="Arial"/>
      <family val="2"/>
    </font>
    <font>
      <sz val="24"/>
      <color rgb="FFC00000"/>
      <name val="Arial"/>
      <family val="2"/>
    </font>
    <font>
      <b/>
      <sz val="26"/>
      <name val="Calibri"/>
      <family val="2"/>
      <scheme val="minor"/>
    </font>
    <font>
      <sz val="18"/>
      <color rgb="FFFF0000"/>
      <name val="Arial"/>
      <family val="2"/>
    </font>
    <font>
      <sz val="24"/>
      <color rgb="FFFF0000"/>
      <name val="Arial"/>
      <family val="2"/>
    </font>
    <font>
      <b/>
      <sz val="40"/>
      <color theme="0"/>
      <name val="Arial"/>
      <family val="2"/>
    </font>
    <font>
      <b/>
      <sz val="10"/>
      <name val="Arial Narrow"/>
      <family val="2"/>
    </font>
    <font>
      <sz val="10"/>
      <name val="Arial Narrow"/>
      <family val="2"/>
    </font>
    <font>
      <sz val="14"/>
      <color rgb="FF009900"/>
      <name val="Arial"/>
      <family val="2"/>
    </font>
    <font>
      <sz val="11"/>
      <color rgb="FFFF000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17"/>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CCFFCC"/>
        <bgColor indexed="64"/>
      </patternFill>
    </fill>
    <fill>
      <patternFill patternType="solid">
        <fgColor theme="0" tint="-0.14999847407452621"/>
        <bgColor indexed="64"/>
      </patternFill>
    </fill>
    <fill>
      <patternFill patternType="solid">
        <fgColor theme="2"/>
        <bgColor indexed="64"/>
      </patternFill>
    </fill>
    <fill>
      <patternFill patternType="solid">
        <fgColor theme="1"/>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style="thin">
        <color indexed="64"/>
      </right>
      <top/>
      <bottom/>
      <diagonal/>
    </border>
    <border>
      <left style="thin">
        <color indexed="17"/>
      </left>
      <right style="thin">
        <color indexed="17"/>
      </right>
      <top/>
      <bottom style="thin">
        <color indexed="17"/>
      </bottom>
      <diagonal/>
    </border>
    <border>
      <left/>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top style="thin">
        <color indexed="64"/>
      </top>
      <bottom/>
      <diagonal/>
    </border>
    <border>
      <left style="thin">
        <color indexed="17"/>
      </left>
      <right style="thin">
        <color indexed="17"/>
      </right>
      <top/>
      <bottom/>
      <diagonal/>
    </border>
    <border>
      <left style="thin">
        <color indexed="17"/>
      </left>
      <right style="thin">
        <color indexed="17"/>
      </right>
      <top style="thin">
        <color indexed="17"/>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17"/>
      </left>
      <right/>
      <top style="thin">
        <color indexed="17"/>
      </top>
      <bottom style="thin">
        <color indexed="17"/>
      </bottom>
      <diagonal/>
    </border>
    <border>
      <left/>
      <right style="thin">
        <color indexed="17"/>
      </right>
      <top style="thin">
        <color indexed="17"/>
      </top>
      <bottom style="thin">
        <color indexed="17"/>
      </bottom>
      <diagonal/>
    </border>
    <border>
      <left/>
      <right style="thin">
        <color indexed="64"/>
      </right>
      <top style="thin">
        <color indexed="64"/>
      </top>
      <bottom/>
      <diagonal/>
    </border>
    <border>
      <left/>
      <right style="thin">
        <color indexed="64"/>
      </right>
      <top/>
      <bottom style="thin">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diagonal/>
    </border>
    <border>
      <left/>
      <right style="thin">
        <color rgb="FF008000"/>
      </right>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thin">
        <color indexed="17"/>
      </left>
      <right/>
      <top style="thin">
        <color indexed="64"/>
      </top>
      <bottom/>
      <diagonal/>
    </border>
    <border>
      <left style="thin">
        <color indexed="17"/>
      </left>
      <right style="thin">
        <color indexed="17"/>
      </right>
      <top style="thin">
        <color indexed="64"/>
      </top>
      <bottom/>
      <diagonal/>
    </border>
    <border>
      <left style="thin">
        <color indexed="17"/>
      </left>
      <right/>
      <top/>
      <bottom style="thin">
        <color indexed="64"/>
      </bottom>
      <diagonal/>
    </border>
    <border>
      <left style="thin">
        <color indexed="17"/>
      </left>
      <right style="thin">
        <color indexed="17"/>
      </right>
      <top/>
      <bottom style="thin">
        <color indexed="64"/>
      </bottom>
      <diagonal/>
    </border>
    <border>
      <left/>
      <right style="thin">
        <color indexed="17"/>
      </right>
      <top style="thin">
        <color indexed="64"/>
      </top>
      <bottom/>
      <diagonal/>
    </border>
    <border>
      <left/>
      <right style="thin">
        <color indexed="17"/>
      </right>
      <top/>
      <bottom style="thin">
        <color indexed="64"/>
      </bottom>
      <diagonal/>
    </border>
  </borders>
  <cellStyleXfs count="5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0" fontId="7"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10" fillId="0" borderId="0"/>
    <xf numFmtId="0" fontId="1" fillId="0" borderId="0"/>
    <xf numFmtId="0" fontId="1"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43" fontId="1" fillId="0" borderId="0" applyFont="0" applyFill="0" applyBorder="0" applyAlignment="0" applyProtection="0"/>
    <xf numFmtId="0" fontId="55" fillId="0" borderId="0" applyNumberFormat="0" applyFill="0" applyBorder="0" applyAlignment="0" applyProtection="0">
      <alignment vertical="top"/>
      <protection locked="0"/>
    </xf>
    <xf numFmtId="9" fontId="56" fillId="0" borderId="0" applyFont="0" applyFill="0" applyBorder="0" applyAlignment="0" applyProtection="0"/>
    <xf numFmtId="0" fontId="1" fillId="0" borderId="0"/>
  </cellStyleXfs>
  <cellXfs count="591">
    <xf numFmtId="0" fontId="0" fillId="0" borderId="0" xfId="0"/>
    <xf numFmtId="49" fontId="4" fillId="24" borderId="10" xfId="0" applyNumberFormat="1" applyFont="1" applyFill="1" applyBorder="1" applyAlignment="1" applyProtection="1">
      <alignment horizontal="center" vertical="center" wrapText="1"/>
    </xf>
    <xf numFmtId="49" fontId="1" fillId="0" borderId="0" xfId="0" applyNumberFormat="1" applyFont="1" applyFill="1" applyAlignment="1" applyProtection="1"/>
    <xf numFmtId="49" fontId="1" fillId="25" borderId="0" xfId="0" applyNumberFormat="1" applyFont="1" applyFill="1" applyBorder="1" applyAlignment="1" applyProtection="1"/>
    <xf numFmtId="49" fontId="1" fillId="25" borderId="0" xfId="0" applyNumberFormat="1" applyFont="1" applyFill="1" applyAlignment="1" applyProtection="1"/>
    <xf numFmtId="0" fontId="1" fillId="25" borderId="0" xfId="0" applyNumberFormat="1" applyFont="1" applyFill="1" applyAlignment="1" applyProtection="1"/>
    <xf numFmtId="0" fontId="4" fillId="25" borderId="0" xfId="0" applyNumberFormat="1" applyFont="1" applyFill="1" applyBorder="1" applyAlignment="1" applyProtection="1">
      <alignment horizontal="center" vertical="center"/>
    </xf>
    <xf numFmtId="49" fontId="3" fillId="25" borderId="0" xfId="0" applyNumberFormat="1" applyFont="1" applyFill="1" applyBorder="1" applyAlignment="1" applyProtection="1"/>
    <xf numFmtId="49" fontId="3" fillId="25" borderId="0" xfId="0" applyNumberFormat="1" applyFont="1" applyFill="1" applyAlignment="1" applyProtection="1"/>
    <xf numFmtId="49" fontId="6" fillId="25" borderId="0" xfId="0" applyNumberFormat="1" applyFont="1" applyFill="1" applyBorder="1" applyAlignment="1" applyProtection="1">
      <protection locked="0"/>
    </xf>
    <xf numFmtId="49" fontId="6" fillId="25" borderId="0" xfId="0" applyNumberFormat="1" applyFont="1" applyFill="1" applyBorder="1" applyAlignment="1" applyProtection="1"/>
    <xf numFmtId="49" fontId="6" fillId="25" borderId="0" xfId="0" applyNumberFormat="1" applyFont="1" applyFill="1" applyAlignment="1" applyProtection="1">
      <alignment wrapText="1"/>
    </xf>
    <xf numFmtId="0" fontId="0" fillId="0" borderId="10" xfId="0" applyBorder="1" applyProtection="1">
      <protection locked="0"/>
    </xf>
    <xf numFmtId="49" fontId="1" fillId="0" borderId="10" xfId="0" applyNumberFormat="1" applyFont="1" applyFill="1" applyBorder="1" applyAlignment="1" applyProtection="1">
      <alignment wrapText="1"/>
    </xf>
    <xf numFmtId="49" fontId="5" fillId="0" borderId="10" xfId="0" applyNumberFormat="1" applyFont="1" applyFill="1" applyBorder="1" applyAlignment="1" applyProtection="1">
      <alignment vertical="center" wrapText="1"/>
    </xf>
    <xf numFmtId="0" fontId="5" fillId="0" borderId="10" xfId="0" applyFont="1" applyBorder="1" applyProtection="1"/>
    <xf numFmtId="49" fontId="5" fillId="0" borderId="10" xfId="0" applyNumberFormat="1" applyFont="1" applyFill="1" applyBorder="1" applyAlignment="1" applyProtection="1">
      <alignment wrapText="1"/>
    </xf>
    <xf numFmtId="0" fontId="5" fillId="0" borderId="10" xfId="0" applyFont="1" applyBorder="1" applyAlignment="1" applyProtection="1">
      <alignment wrapText="1"/>
    </xf>
    <xf numFmtId="43" fontId="4" fillId="24" borderId="10" xfId="51" applyFont="1" applyFill="1" applyBorder="1" applyAlignment="1" applyProtection="1">
      <alignment horizontal="center" vertical="center" wrapText="1"/>
    </xf>
    <xf numFmtId="43" fontId="1" fillId="25" borderId="0" xfId="51" applyFont="1" applyFill="1" applyBorder="1" applyAlignment="1" applyProtection="1"/>
    <xf numFmtId="49" fontId="1" fillId="0" borderId="10" xfId="0" applyNumberFormat="1" applyFont="1" applyFill="1" applyBorder="1" applyAlignment="1" applyProtection="1">
      <alignment vertical="center" wrapText="1"/>
      <protection locked="0"/>
    </xf>
    <xf numFmtId="0" fontId="1" fillId="0" borderId="10" xfId="0" applyFont="1" applyBorder="1" applyAlignment="1" applyProtection="1">
      <alignment wrapText="1"/>
    </xf>
    <xf numFmtId="49" fontId="4" fillId="24" borderId="34" xfId="0" applyNumberFormat="1" applyFont="1" applyFill="1" applyBorder="1" applyAlignment="1" applyProtection="1">
      <alignment horizontal="center" vertical="center" wrapText="1"/>
    </xf>
    <xf numFmtId="0" fontId="9" fillId="25" borderId="0" xfId="0" applyNumberFormat="1" applyFont="1" applyFill="1" applyBorder="1" applyAlignment="1" applyProtection="1">
      <alignment horizontal="center" vertical="center"/>
    </xf>
    <xf numFmtId="0" fontId="1" fillId="0" borderId="10" xfId="0" applyFont="1" applyBorder="1" applyProtection="1">
      <protection locked="0"/>
    </xf>
    <xf numFmtId="49" fontId="6" fillId="25" borderId="0" xfId="0" applyNumberFormat="1" applyFont="1" applyFill="1" applyAlignment="1" applyProtection="1"/>
    <xf numFmtId="0" fontId="8" fillId="25" borderId="0" xfId="0" applyNumberFormat="1" applyFont="1" applyFill="1" applyBorder="1" applyAlignment="1" applyProtection="1">
      <alignment horizontal="center" vertical="center"/>
    </xf>
    <xf numFmtId="0" fontId="1" fillId="0" borderId="0" xfId="0" applyFont="1" applyProtection="1"/>
    <xf numFmtId="0" fontId="1" fillId="0" borderId="0" xfId="0" applyNumberFormat="1" applyFont="1" applyFill="1" applyAlignment="1" applyProtection="1"/>
    <xf numFmtId="0" fontId="0" fillId="0" borderId="0" xfId="0" applyFill="1" applyProtection="1"/>
    <xf numFmtId="49" fontId="6" fillId="0" borderId="0" xfId="0" applyNumberFormat="1" applyFont="1" applyFill="1" applyAlignment="1" applyProtection="1"/>
    <xf numFmtId="0" fontId="1" fillId="0" borderId="0" xfId="0" applyFont="1" applyBorder="1" applyProtection="1"/>
    <xf numFmtId="49" fontId="5" fillId="25" borderId="0" xfId="0" applyNumberFormat="1" applyFont="1" applyFill="1" applyAlignment="1" applyProtection="1"/>
    <xf numFmtId="0" fontId="1" fillId="0" borderId="0" xfId="0" applyFont="1"/>
    <xf numFmtId="0" fontId="5" fillId="0" borderId="0" xfId="0" applyFont="1"/>
    <xf numFmtId="49" fontId="46" fillId="25" borderId="0" xfId="0" applyNumberFormat="1" applyFont="1" applyFill="1" applyAlignment="1" applyProtection="1"/>
    <xf numFmtId="49" fontId="29" fillId="29" borderId="0" xfId="0" applyNumberFormat="1" applyFont="1" applyFill="1" applyAlignment="1" applyProtection="1"/>
    <xf numFmtId="49" fontId="1" fillId="29" borderId="0" xfId="0" applyNumberFormat="1" applyFont="1" applyFill="1" applyBorder="1" applyAlignment="1" applyProtection="1"/>
    <xf numFmtId="49" fontId="3" fillId="25" borderId="0" xfId="0" applyNumberFormat="1" applyFont="1" applyFill="1" applyAlignment="1" applyProtection="1">
      <protection locked="0"/>
    </xf>
    <xf numFmtId="49" fontId="1" fillId="25" borderId="0" xfId="0" applyNumberFormat="1" applyFont="1" applyFill="1" applyBorder="1" applyAlignment="1" applyProtection="1">
      <protection locked="0"/>
    </xf>
    <xf numFmtId="43" fontId="1" fillId="25" borderId="0" xfId="51" applyFont="1" applyFill="1" applyBorder="1" applyAlignment="1" applyProtection="1">
      <protection locked="0"/>
    </xf>
    <xf numFmtId="43" fontId="3" fillId="25" borderId="0" xfId="51" applyFont="1" applyFill="1" applyBorder="1" applyAlignment="1" applyProtection="1">
      <alignment horizontal="left" vertical="center" wrapText="1"/>
      <protection locked="0"/>
    </xf>
    <xf numFmtId="49" fontId="42" fillId="25" borderId="0" xfId="0" applyNumberFormat="1" applyFont="1" applyFill="1" applyBorder="1" applyAlignment="1" applyProtection="1">
      <protection locked="0"/>
    </xf>
    <xf numFmtId="49" fontId="3" fillId="25" borderId="0" xfId="0" applyNumberFormat="1" applyFont="1" applyFill="1" applyBorder="1" applyAlignment="1" applyProtection="1">
      <protection locked="0"/>
    </xf>
    <xf numFmtId="49" fontId="27" fillId="25" borderId="0" xfId="0" applyNumberFormat="1" applyFont="1" applyFill="1" applyBorder="1" applyAlignment="1" applyProtection="1">
      <protection locked="0"/>
    </xf>
    <xf numFmtId="0" fontId="4" fillId="24" borderId="34" xfId="0" applyNumberFormat="1" applyFont="1" applyFill="1" applyBorder="1" applyAlignment="1" applyProtection="1">
      <alignment vertical="center" wrapText="1"/>
    </xf>
    <xf numFmtId="0" fontId="4" fillId="24" borderId="15" xfId="0" applyNumberFormat="1" applyFont="1" applyFill="1" applyBorder="1" applyAlignment="1" applyProtection="1">
      <alignment vertical="center" wrapText="1"/>
    </xf>
    <xf numFmtId="49" fontId="1" fillId="0" borderId="10" xfId="0" applyNumberFormat="1" applyFont="1" applyFill="1" applyBorder="1" applyAlignment="1" applyProtection="1">
      <alignment vertical="center" wrapText="1"/>
    </xf>
    <xf numFmtId="0" fontId="1" fillId="0" borderId="10" xfId="0" applyFont="1" applyBorder="1" applyProtection="1"/>
    <xf numFmtId="49" fontId="1" fillId="25" borderId="0" xfId="0" applyNumberFormat="1" applyFont="1" applyFill="1" applyAlignment="1" applyProtection="1">
      <protection locked="0"/>
    </xf>
    <xf numFmtId="0" fontId="5" fillId="25" borderId="0" xfId="0" applyNumberFormat="1" applyFont="1" applyFill="1" applyBorder="1" applyAlignment="1" applyProtection="1">
      <alignment horizontal="center" vertical="center"/>
      <protection locked="0"/>
    </xf>
    <xf numFmtId="0" fontId="5" fillId="25" borderId="0" xfId="0" applyNumberFormat="1" applyFont="1" applyFill="1" applyBorder="1" applyAlignment="1" applyProtection="1">
      <alignment horizontal="center" vertical="center"/>
    </xf>
    <xf numFmtId="0" fontId="49" fillId="0" borderId="0" xfId="0" applyNumberFormat="1" applyFont="1" applyFill="1" applyAlignment="1" applyProtection="1"/>
    <xf numFmtId="49" fontId="49" fillId="0" borderId="0" xfId="0" applyNumberFormat="1" applyFont="1" applyFill="1" applyAlignment="1" applyProtection="1"/>
    <xf numFmtId="0" fontId="49" fillId="25" borderId="0" xfId="0" applyNumberFormat="1" applyFont="1" applyFill="1" applyAlignment="1" applyProtection="1"/>
    <xf numFmtId="49" fontId="49" fillId="25" borderId="0" xfId="0" applyNumberFormat="1" applyFont="1" applyFill="1" applyAlignment="1" applyProtection="1"/>
    <xf numFmtId="49" fontId="49" fillId="25" borderId="0" xfId="0" applyNumberFormat="1" applyFont="1" applyFill="1" applyAlignment="1" applyProtection="1">
      <protection locked="0"/>
    </xf>
    <xf numFmtId="0" fontId="48" fillId="25" borderId="0" xfId="0" applyNumberFormat="1" applyFont="1" applyFill="1" applyBorder="1" applyAlignment="1" applyProtection="1">
      <alignment horizontal="center" vertical="center"/>
      <protection locked="0"/>
    </xf>
    <xf numFmtId="0" fontId="48" fillId="25" borderId="0" xfId="0" applyNumberFormat="1" applyFont="1" applyFill="1" applyBorder="1" applyAlignment="1" applyProtection="1">
      <alignment horizontal="center" vertical="center"/>
    </xf>
    <xf numFmtId="49" fontId="49" fillId="25" borderId="0" xfId="0" applyNumberFormat="1" applyFont="1" applyFill="1" applyBorder="1" applyAlignment="1" applyProtection="1"/>
    <xf numFmtId="49" fontId="49" fillId="25" borderId="0" xfId="0" applyNumberFormat="1" applyFont="1" applyFill="1" applyBorder="1" applyAlignment="1" applyProtection="1">
      <protection locked="0"/>
    </xf>
    <xf numFmtId="49" fontId="1" fillId="26" borderId="10" xfId="0" applyNumberFormat="1" applyFont="1" applyFill="1" applyBorder="1" applyAlignment="1" applyProtection="1">
      <alignment wrapText="1"/>
    </xf>
    <xf numFmtId="49" fontId="1" fillId="0" borderId="29" xfId="0" applyNumberFormat="1" applyFont="1" applyFill="1" applyBorder="1" applyAlignment="1" applyProtection="1">
      <alignment wrapText="1"/>
    </xf>
    <xf numFmtId="49" fontId="1" fillId="0" borderId="32" xfId="0" applyNumberFormat="1" applyFont="1" applyFill="1" applyBorder="1" applyAlignment="1" applyProtection="1">
      <alignment wrapText="1"/>
    </xf>
    <xf numFmtId="0" fontId="1" fillId="0" borderId="0" xfId="0" applyFont="1" applyBorder="1" applyProtection="1">
      <protection locked="0"/>
    </xf>
    <xf numFmtId="49" fontId="1" fillId="25" borderId="0" xfId="0" applyNumberFormat="1" applyFont="1" applyFill="1" applyAlignment="1" applyProtection="1">
      <alignment wrapText="1"/>
    </xf>
    <xf numFmtId="0" fontId="28" fillId="27" borderId="21" xfId="0" applyFont="1" applyFill="1" applyBorder="1" applyAlignment="1" applyProtection="1">
      <alignment horizontal="left" vertical="top"/>
    </xf>
    <xf numFmtId="49" fontId="32" fillId="25" borderId="33" xfId="0" applyNumberFormat="1" applyFont="1" applyFill="1" applyBorder="1" applyAlignment="1" applyProtection="1">
      <alignment horizontal="center"/>
    </xf>
    <xf numFmtId="0" fontId="2" fillId="25" borderId="0" xfId="0" applyFont="1" applyFill="1" applyBorder="1" applyAlignment="1" applyProtection="1">
      <alignment horizontal="center" vertical="center"/>
    </xf>
    <xf numFmtId="0" fontId="33" fillId="27" borderId="29" xfId="0" applyFont="1" applyFill="1" applyBorder="1" applyAlignment="1" applyProtection="1">
      <alignment horizontal="center" vertical="center"/>
    </xf>
    <xf numFmtId="0" fontId="2" fillId="25" borderId="0" xfId="0" applyFont="1" applyFill="1" applyBorder="1" applyAlignment="1" applyProtection="1">
      <alignment horizontal="center"/>
    </xf>
    <xf numFmtId="0" fontId="33" fillId="25" borderId="0" xfId="0" applyFont="1" applyFill="1" applyBorder="1" applyAlignment="1" applyProtection="1">
      <alignment horizontal="center"/>
    </xf>
    <xf numFmtId="0" fontId="2" fillId="27" borderId="30" xfId="0" applyFont="1" applyFill="1" applyBorder="1" applyAlignment="1" applyProtection="1">
      <alignment horizontal="center" vertical="center"/>
    </xf>
    <xf numFmtId="0" fontId="2" fillId="27" borderId="0" xfId="0" applyFont="1" applyFill="1" applyBorder="1" applyAlignment="1" applyProtection="1">
      <alignment horizontal="center"/>
    </xf>
    <xf numFmtId="0" fontId="2" fillId="32" borderId="30" xfId="0" applyFont="1" applyFill="1" applyBorder="1" applyAlignment="1" applyProtection="1">
      <alignment horizontal="center" vertical="center"/>
    </xf>
    <xf numFmtId="0" fontId="2" fillId="27" borderId="30" xfId="0" applyFont="1" applyFill="1" applyBorder="1" applyAlignment="1" applyProtection="1">
      <alignment horizontal="center"/>
    </xf>
    <xf numFmtId="0" fontId="2" fillId="32" borderId="31" xfId="0" applyFont="1" applyFill="1" applyBorder="1" applyAlignment="1" applyProtection="1">
      <alignment horizontal="center" vertical="center"/>
    </xf>
    <xf numFmtId="0" fontId="33" fillId="32" borderId="30" xfId="0" applyFont="1" applyFill="1" applyBorder="1" applyAlignment="1" applyProtection="1">
      <alignment horizontal="center" vertical="center"/>
    </xf>
    <xf numFmtId="0" fontId="32" fillId="25" borderId="0" xfId="0" applyFont="1" applyFill="1" applyBorder="1" applyAlignment="1" applyProtection="1">
      <alignment horizontal="right" vertical="center"/>
    </xf>
    <xf numFmtId="0" fontId="2" fillId="33" borderId="30" xfId="0" applyFont="1" applyFill="1" applyBorder="1" applyAlignment="1" applyProtection="1">
      <alignment horizontal="center" vertical="center"/>
    </xf>
    <xf numFmtId="0" fontId="33" fillId="27" borderId="30" xfId="0" applyFont="1" applyFill="1" applyBorder="1" applyAlignment="1" applyProtection="1">
      <alignment horizontal="center" vertical="center"/>
    </xf>
    <xf numFmtId="3" fontId="5" fillId="25" borderId="0" xfId="0" applyNumberFormat="1" applyFont="1" applyFill="1" applyBorder="1" applyAlignment="1" applyProtection="1">
      <alignment horizontal="right" vertical="center"/>
    </xf>
    <xf numFmtId="1" fontId="32" fillId="25" borderId="0" xfId="0" applyNumberFormat="1" applyFont="1" applyFill="1" applyBorder="1" applyAlignment="1" applyProtection="1">
      <alignment horizontal="center" vertical="center"/>
    </xf>
    <xf numFmtId="0" fontId="28" fillId="27" borderId="20" xfId="0" applyFont="1" applyFill="1" applyBorder="1" applyAlignment="1" applyProtection="1">
      <alignment horizontal="left" vertical="center"/>
    </xf>
    <xf numFmtId="0" fontId="28" fillId="27" borderId="20" xfId="0" applyFont="1" applyFill="1" applyBorder="1" applyAlignment="1" applyProtection="1">
      <alignment horizontal="left"/>
    </xf>
    <xf numFmtId="0" fontId="28" fillId="27" borderId="17" xfId="0" applyFont="1" applyFill="1" applyBorder="1" applyProtection="1"/>
    <xf numFmtId="0" fontId="28" fillId="27" borderId="18" xfId="0" applyFont="1" applyFill="1" applyBorder="1" applyAlignment="1" applyProtection="1">
      <alignment horizontal="left" vertical="center"/>
    </xf>
    <xf numFmtId="0" fontId="5" fillId="0" borderId="28" xfId="0" applyFont="1" applyBorder="1" applyAlignment="1" applyProtection="1">
      <alignment horizontal="center" vertic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vertical="center"/>
    </xf>
    <xf numFmtId="0" fontId="1" fillId="25" borderId="17" xfId="0" applyFont="1" applyFill="1" applyBorder="1" applyProtection="1"/>
    <xf numFmtId="0" fontId="1" fillId="25" borderId="18" xfId="0" applyFont="1" applyFill="1" applyBorder="1" applyProtection="1"/>
    <xf numFmtId="0" fontId="1" fillId="25" borderId="19" xfId="0" applyFont="1" applyFill="1" applyBorder="1" applyProtection="1"/>
    <xf numFmtId="0" fontId="1" fillId="25" borderId="0" xfId="0" applyFont="1" applyFill="1" applyProtection="1"/>
    <xf numFmtId="0" fontId="1" fillId="32" borderId="0" xfId="0" applyFont="1" applyFill="1" applyProtection="1"/>
    <xf numFmtId="0" fontId="1" fillId="25" borderId="20" xfId="0" applyFont="1" applyFill="1" applyBorder="1" applyProtection="1"/>
    <xf numFmtId="0" fontId="1" fillId="25" borderId="0" xfId="0" applyFont="1" applyFill="1" applyBorder="1" applyProtection="1"/>
    <xf numFmtId="0" fontId="1" fillId="25" borderId="21" xfId="0" applyFont="1" applyFill="1" applyBorder="1" applyProtection="1"/>
    <xf numFmtId="0" fontId="1" fillId="25" borderId="22" xfId="0" applyFont="1" applyFill="1" applyBorder="1" applyProtection="1"/>
    <xf numFmtId="0" fontId="1" fillId="25" borderId="23" xfId="0" applyFont="1" applyFill="1" applyBorder="1" applyProtection="1"/>
    <xf numFmtId="0" fontId="1" fillId="25" borderId="24" xfId="0" applyFont="1" applyFill="1" applyBorder="1" applyProtection="1"/>
    <xf numFmtId="0" fontId="1" fillId="28" borderId="0" xfId="0" applyFont="1" applyFill="1" applyBorder="1" applyProtection="1"/>
    <xf numFmtId="0" fontId="1" fillId="28" borderId="25" xfId="0" applyFont="1" applyFill="1" applyBorder="1" applyProtection="1"/>
    <xf numFmtId="0" fontId="1" fillId="27" borderId="17" xfId="0" applyFont="1" applyFill="1" applyBorder="1" applyProtection="1"/>
    <xf numFmtId="0" fontId="1" fillId="27" borderId="18" xfId="0" applyFont="1" applyFill="1" applyBorder="1" applyProtection="1"/>
    <xf numFmtId="0" fontId="1" fillId="27" borderId="19" xfId="0" applyFont="1" applyFill="1" applyBorder="1" applyProtection="1"/>
    <xf numFmtId="0" fontId="1" fillId="27" borderId="20" xfId="0" applyFont="1" applyFill="1" applyBorder="1" applyProtection="1"/>
    <xf numFmtId="0" fontId="1" fillId="27" borderId="0" xfId="0" applyFont="1" applyFill="1" applyBorder="1" applyProtection="1"/>
    <xf numFmtId="0" fontId="1" fillId="27" borderId="21" xfId="0" applyFont="1" applyFill="1" applyBorder="1" applyProtection="1"/>
    <xf numFmtId="0" fontId="35" fillId="25" borderId="0" xfId="0" applyFont="1" applyFill="1" applyAlignment="1" applyProtection="1">
      <alignment horizontal="center"/>
    </xf>
    <xf numFmtId="1" fontId="33" fillId="25" borderId="0" xfId="0" applyNumberFormat="1" applyFont="1" applyFill="1" applyBorder="1" applyAlignment="1" applyProtection="1">
      <alignment horizontal="center" vertical="center"/>
    </xf>
    <xf numFmtId="0" fontId="1" fillId="25" borderId="0" xfId="0" applyFont="1" applyFill="1" applyAlignment="1" applyProtection="1">
      <alignment horizontal="center"/>
    </xf>
    <xf numFmtId="0" fontId="28" fillId="25" borderId="0" xfId="0" applyFont="1" applyFill="1" applyBorder="1" applyAlignment="1" applyProtection="1">
      <alignment horizontal="center"/>
    </xf>
    <xf numFmtId="0" fontId="1" fillId="27" borderId="20" xfId="0" applyFont="1" applyFill="1" applyBorder="1" applyAlignment="1" applyProtection="1">
      <alignment horizontal="center"/>
    </xf>
    <xf numFmtId="0" fontId="1" fillId="27" borderId="22" xfId="0" applyFont="1" applyFill="1" applyBorder="1" applyAlignment="1" applyProtection="1">
      <alignment horizontal="center"/>
    </xf>
    <xf numFmtId="0" fontId="1" fillId="27" borderId="23" xfId="0" applyFont="1" applyFill="1" applyBorder="1" applyAlignment="1" applyProtection="1">
      <alignment horizontal="center"/>
    </xf>
    <xf numFmtId="0" fontId="1" fillId="27" borderId="32" xfId="0" applyFont="1" applyFill="1" applyBorder="1" applyProtection="1"/>
    <xf numFmtId="0" fontId="1" fillId="27" borderId="18" xfId="0" applyFont="1" applyFill="1" applyBorder="1" applyAlignment="1" applyProtection="1">
      <alignment horizontal="left" vertical="center"/>
    </xf>
    <xf numFmtId="0" fontId="1" fillId="27" borderId="21" xfId="0" applyFont="1" applyFill="1" applyBorder="1" applyAlignment="1" applyProtection="1">
      <alignment horizontal="center"/>
    </xf>
    <xf numFmtId="0" fontId="1" fillId="0" borderId="0" xfId="0" applyFont="1" applyFill="1" applyBorder="1" applyProtection="1"/>
    <xf numFmtId="39" fontId="1" fillId="25" borderId="10" xfId="51" applyNumberFormat="1" applyFont="1" applyFill="1" applyBorder="1" applyAlignment="1" applyProtection="1">
      <alignment horizontal="right" vertical="center" wrapText="1"/>
      <protection locked="0"/>
    </xf>
    <xf numFmtId="39" fontId="1" fillId="0" borderId="10" xfId="51" applyNumberFormat="1" applyFont="1" applyFill="1" applyBorder="1" applyAlignment="1" applyProtection="1">
      <alignment horizontal="right" wrapText="1"/>
      <protection locked="0"/>
    </xf>
    <xf numFmtId="4" fontId="0" fillId="0" borderId="0" xfId="51" applyNumberFormat="1" applyFont="1" applyFill="1" applyProtection="1"/>
    <xf numFmtId="4" fontId="6" fillId="25" borderId="0" xfId="51" applyNumberFormat="1" applyFont="1" applyFill="1" applyAlignment="1" applyProtection="1">
      <alignment wrapText="1"/>
    </xf>
    <xf numFmtId="4" fontId="1" fillId="25" borderId="0" xfId="51" applyNumberFormat="1" applyFont="1" applyFill="1" applyAlignment="1" applyProtection="1"/>
    <xf numFmtId="4" fontId="4" fillId="24" borderId="10" xfId="51" applyNumberFormat="1" applyFont="1" applyFill="1" applyBorder="1" applyAlignment="1" applyProtection="1">
      <alignment horizontal="center" vertical="center" wrapText="1"/>
    </xf>
    <xf numFmtId="4" fontId="1" fillId="0" borderId="10" xfId="0" applyNumberFormat="1" applyFont="1" applyFill="1" applyBorder="1" applyAlignment="1" applyProtection="1">
      <alignment horizontal="right" wrapText="1"/>
      <protection locked="0"/>
    </xf>
    <xf numFmtId="4" fontId="1" fillId="0" borderId="10" xfId="0" applyNumberFormat="1" applyFont="1" applyFill="1" applyBorder="1" applyAlignment="1" applyProtection="1">
      <alignment horizontal="right" vertical="center" wrapText="1"/>
      <protection locked="0"/>
    </xf>
    <xf numFmtId="4" fontId="1" fillId="26" borderId="10" xfId="0" applyNumberFormat="1" applyFont="1" applyFill="1" applyBorder="1" applyAlignment="1" applyProtection="1">
      <alignment horizontal="right" wrapText="1"/>
    </xf>
    <xf numFmtId="4" fontId="5" fillId="0" borderId="10" xfId="0" applyNumberFormat="1" applyFont="1" applyFill="1" applyBorder="1" applyAlignment="1" applyProtection="1">
      <alignment horizontal="right" wrapText="1"/>
      <protection locked="0"/>
    </xf>
    <xf numFmtId="4" fontId="1" fillId="25" borderId="0" xfId="51" applyNumberFormat="1" applyFont="1" applyFill="1" applyBorder="1" applyAlignment="1" applyProtection="1">
      <protection locked="0"/>
    </xf>
    <xf numFmtId="4" fontId="3" fillId="25" borderId="0" xfId="51" applyNumberFormat="1" applyFont="1" applyFill="1" applyBorder="1" applyAlignment="1" applyProtection="1">
      <alignment horizontal="left" vertical="center" wrapText="1"/>
      <protection locked="0"/>
    </xf>
    <xf numFmtId="4" fontId="1" fillId="0" borderId="0" xfId="0" applyNumberFormat="1" applyFont="1" applyFill="1" applyAlignment="1" applyProtection="1"/>
    <xf numFmtId="4" fontId="0" fillId="0" borderId="0" xfId="0" applyNumberFormat="1" applyFill="1" applyProtection="1"/>
    <xf numFmtId="4" fontId="6" fillId="0" borderId="0" xfId="0" applyNumberFormat="1" applyFont="1" applyFill="1" applyAlignment="1" applyProtection="1"/>
    <xf numFmtId="4" fontId="1" fillId="25" borderId="0" xfId="0" applyNumberFormat="1" applyFont="1" applyFill="1" applyAlignment="1" applyProtection="1"/>
    <xf numFmtId="4" fontId="6" fillId="25" borderId="0" xfId="0" applyNumberFormat="1" applyFont="1" applyFill="1" applyAlignment="1" applyProtection="1"/>
    <xf numFmtId="4" fontId="8" fillId="25" borderId="0" xfId="0" applyNumberFormat="1" applyFont="1" applyFill="1" applyBorder="1" applyAlignment="1" applyProtection="1">
      <alignment horizontal="center" vertical="center"/>
    </xf>
    <xf numFmtId="4" fontId="9" fillId="25" borderId="0" xfId="0" applyNumberFormat="1" applyFont="1" applyFill="1" applyBorder="1" applyAlignment="1" applyProtection="1">
      <alignment horizontal="center" vertical="center"/>
    </xf>
    <xf numFmtId="4" fontId="1" fillId="0" borderId="10" xfId="0" applyNumberFormat="1" applyFont="1" applyFill="1" applyBorder="1" applyAlignment="1" applyProtection="1">
      <alignment wrapText="1"/>
    </xf>
    <xf numFmtId="4" fontId="6" fillId="25" borderId="0" xfId="0" applyNumberFormat="1" applyFont="1" applyFill="1" applyBorder="1" applyAlignment="1" applyProtection="1"/>
    <xf numFmtId="4" fontId="1" fillId="25" borderId="0" xfId="0" applyNumberFormat="1" applyFont="1" applyFill="1" applyBorder="1" applyAlignment="1" applyProtection="1"/>
    <xf numFmtId="4" fontId="3" fillId="25" borderId="0" xfId="0" applyNumberFormat="1" applyFont="1" applyFill="1" applyBorder="1" applyAlignment="1" applyProtection="1"/>
    <xf numFmtId="4" fontId="5" fillId="0" borderId="10" xfId="0" applyNumberFormat="1" applyFont="1" applyFill="1" applyBorder="1" applyAlignment="1" applyProtection="1">
      <alignment wrapText="1"/>
    </xf>
    <xf numFmtId="4" fontId="4" fillId="25" borderId="0" xfId="0" applyNumberFormat="1" applyFont="1" applyFill="1" applyBorder="1" applyAlignment="1" applyProtection="1"/>
    <xf numFmtId="4" fontId="6" fillId="25" borderId="0" xfId="0" applyNumberFormat="1" applyFont="1" applyFill="1" applyBorder="1" applyAlignment="1" applyProtection="1">
      <protection locked="0"/>
    </xf>
    <xf numFmtId="4" fontId="3" fillId="25" borderId="0" xfId="0" applyNumberFormat="1" applyFont="1" applyFill="1" applyBorder="1" applyAlignment="1" applyProtection="1">
      <protection locked="0"/>
    </xf>
    <xf numFmtId="4" fontId="1" fillId="25" borderId="0" xfId="0" applyNumberFormat="1" applyFont="1" applyFill="1" applyBorder="1" applyAlignment="1" applyProtection="1">
      <protection locked="0"/>
    </xf>
    <xf numFmtId="4" fontId="5" fillId="24" borderId="10" xfId="0" applyNumberFormat="1" applyFont="1" applyFill="1" applyBorder="1" applyAlignment="1" applyProtection="1">
      <alignment horizontal="center" vertical="center" wrapText="1"/>
    </xf>
    <xf numFmtId="4" fontId="1" fillId="0" borderId="10" xfId="0" applyNumberFormat="1" applyFont="1" applyFill="1" applyBorder="1" applyAlignment="1" applyProtection="1">
      <alignment wrapText="1"/>
      <protection locked="0"/>
    </xf>
    <xf numFmtId="4" fontId="1" fillId="26" borderId="10" xfId="0" applyNumberFormat="1" applyFont="1" applyFill="1" applyBorder="1" applyAlignment="1" applyProtection="1">
      <alignment horizontal="left" vertical="center" wrapText="1"/>
    </xf>
    <xf numFmtId="4" fontId="1" fillId="26" borderId="10" xfId="0" applyNumberFormat="1" applyFont="1" applyFill="1" applyBorder="1" applyAlignment="1" applyProtection="1">
      <alignment horizontal="right" vertical="center" wrapText="1"/>
    </xf>
    <xf numFmtId="4" fontId="5" fillId="26" borderId="10" xfId="0" applyNumberFormat="1" applyFont="1" applyFill="1" applyBorder="1" applyAlignment="1" applyProtection="1">
      <alignment horizontal="right" vertical="center" wrapText="1"/>
    </xf>
    <xf numFmtId="4" fontId="48" fillId="24" borderId="10" xfId="0" applyNumberFormat="1" applyFont="1" applyFill="1" applyBorder="1" applyAlignment="1" applyProtection="1">
      <alignment horizontal="center" vertical="center" wrapText="1"/>
    </xf>
    <xf numFmtId="4" fontId="5" fillId="26" borderId="10" xfId="0" applyNumberFormat="1" applyFont="1" applyFill="1" applyBorder="1" applyAlignment="1" applyProtection="1">
      <alignment horizontal="right" wrapText="1"/>
    </xf>
    <xf numFmtId="4" fontId="1" fillId="25" borderId="10" xfId="0" applyNumberFormat="1" applyFont="1" applyFill="1" applyBorder="1" applyAlignment="1" applyProtection="1">
      <alignment horizontal="right" vertical="center" wrapText="1"/>
      <protection locked="0"/>
    </xf>
    <xf numFmtId="4" fontId="1" fillId="31" borderId="10" xfId="0" applyNumberFormat="1" applyFont="1" applyFill="1" applyBorder="1" applyAlignment="1" applyProtection="1">
      <alignment horizontal="right" vertical="center" wrapText="1"/>
    </xf>
    <xf numFmtId="3" fontId="32" fillId="25" borderId="0" xfId="0" applyNumberFormat="1" applyFont="1" applyFill="1" applyBorder="1" applyAlignment="1" applyProtection="1">
      <alignment horizontal="right" vertical="center"/>
    </xf>
    <xf numFmtId="0" fontId="28" fillId="25" borderId="0" xfId="0" applyFont="1" applyFill="1" applyBorder="1" applyAlignment="1" applyProtection="1"/>
    <xf numFmtId="0" fontId="1" fillId="25" borderId="0" xfId="0" applyFont="1" applyFill="1" applyBorder="1" applyAlignment="1" applyProtection="1"/>
    <xf numFmtId="0" fontId="34" fillId="25" borderId="0" xfId="0" applyFont="1" applyFill="1" applyBorder="1" applyAlignment="1" applyProtection="1">
      <alignment horizontal="left" vertical="center"/>
    </xf>
    <xf numFmtId="0" fontId="28" fillId="27" borderId="0" xfId="0" applyFont="1" applyFill="1" applyBorder="1" applyAlignment="1" applyProtection="1">
      <alignment horizontal="left" vertical="center"/>
    </xf>
    <xf numFmtId="0" fontId="1" fillId="27" borderId="0" xfId="0" applyFont="1" applyFill="1" applyBorder="1" applyAlignment="1" applyProtection="1"/>
    <xf numFmtId="0" fontId="1" fillId="27" borderId="21" xfId="0" applyFont="1" applyFill="1" applyBorder="1" applyAlignment="1" applyProtection="1"/>
    <xf numFmtId="0" fontId="1" fillId="27" borderId="24" xfId="0" applyFont="1" applyFill="1" applyBorder="1" applyAlignment="1" applyProtection="1"/>
    <xf numFmtId="0" fontId="1" fillId="25" borderId="18" xfId="0" applyFont="1" applyFill="1" applyBorder="1" applyAlignment="1" applyProtection="1"/>
    <xf numFmtId="0" fontId="1" fillId="27" borderId="19" xfId="0" applyFont="1" applyFill="1" applyBorder="1" applyAlignment="1" applyProtection="1"/>
    <xf numFmtId="0" fontId="1" fillId="25" borderId="0" xfId="0" applyFont="1" applyFill="1" applyBorder="1" applyAlignment="1" applyProtection="1">
      <alignment vertical="center"/>
    </xf>
    <xf numFmtId="0" fontId="1" fillId="27" borderId="0" xfId="0" applyFont="1" applyFill="1" applyBorder="1" applyAlignment="1" applyProtection="1">
      <alignment horizontal="center"/>
    </xf>
    <xf numFmtId="0" fontId="1" fillId="0" borderId="0" xfId="0" applyFont="1" applyAlignment="1" applyProtection="1"/>
    <xf numFmtId="4" fontId="5" fillId="31" borderId="10" xfId="0" applyNumberFormat="1" applyFont="1" applyFill="1" applyBorder="1" applyAlignment="1" applyProtection="1">
      <alignment horizontal="right" vertical="center" wrapText="1"/>
    </xf>
    <xf numFmtId="49" fontId="1" fillId="29" borderId="0" xfId="0" applyNumberFormat="1" applyFont="1" applyFill="1" applyBorder="1" applyAlignment="1" applyProtection="1">
      <protection locked="0"/>
    </xf>
    <xf numFmtId="4" fontId="5" fillId="26" borderId="10" xfId="0" applyNumberFormat="1" applyFont="1" applyFill="1" applyBorder="1" applyAlignment="1" applyProtection="1">
      <alignment horizontal="left" vertical="center" wrapText="1"/>
    </xf>
    <xf numFmtId="49" fontId="55" fillId="25" borderId="0" xfId="52" applyNumberFormat="1" applyFill="1" applyBorder="1" applyAlignment="1" applyProtection="1"/>
    <xf numFmtId="39" fontId="5" fillId="34" borderId="10" xfId="51" applyNumberFormat="1" applyFont="1" applyFill="1" applyBorder="1" applyAlignment="1" applyProtection="1">
      <alignment horizontal="right" wrapText="1"/>
    </xf>
    <xf numFmtId="4" fontId="49" fillId="26" borderId="10" xfId="0" applyNumberFormat="1" applyFont="1" applyFill="1" applyBorder="1" applyAlignment="1" applyProtection="1">
      <alignment horizontal="left" vertical="center"/>
    </xf>
    <xf numFmtId="43" fontId="3" fillId="25" borderId="0" xfId="51" applyFont="1" applyFill="1" applyBorder="1" applyAlignment="1" applyProtection="1"/>
    <xf numFmtId="43" fontId="49" fillId="25" borderId="0" xfId="51" applyFont="1" applyFill="1" applyBorder="1" applyAlignment="1" applyProtection="1"/>
    <xf numFmtId="0" fontId="1" fillId="29" borderId="0" xfId="0" applyFont="1" applyFill="1" applyProtection="1"/>
    <xf numFmtId="43" fontId="1" fillId="29" borderId="0" xfId="51" applyFont="1" applyFill="1" applyBorder="1" applyAlignment="1" applyProtection="1"/>
    <xf numFmtId="43" fontId="49" fillId="29" borderId="0" xfId="51" applyFont="1" applyFill="1" applyBorder="1" applyAlignment="1" applyProtection="1"/>
    <xf numFmtId="0" fontId="49" fillId="36" borderId="0" xfId="0" applyFont="1" applyFill="1" applyProtection="1">
      <protection locked="0"/>
    </xf>
    <xf numFmtId="4" fontId="1" fillId="32" borderId="0" xfId="0" applyNumberFormat="1" applyFont="1" applyFill="1" applyProtection="1"/>
    <xf numFmtId="43" fontId="1" fillId="0" borderId="32" xfId="51" applyFont="1" applyFill="1" applyBorder="1" applyAlignment="1" applyProtection="1">
      <alignment wrapText="1"/>
    </xf>
    <xf numFmtId="165" fontId="1" fillId="0" borderId="32" xfId="53" applyNumberFormat="1" applyFont="1" applyFill="1" applyBorder="1" applyAlignment="1" applyProtection="1">
      <alignment wrapText="1"/>
    </xf>
    <xf numFmtId="0" fontId="49" fillId="25" borderId="0" xfId="0" applyFont="1" applyFill="1" applyProtection="1"/>
    <xf numFmtId="49" fontId="49" fillId="25" borderId="0" xfId="0" applyNumberFormat="1" applyFont="1" applyFill="1" applyProtection="1"/>
    <xf numFmtId="49" fontId="57" fillId="25" borderId="0" xfId="0" applyNumberFormat="1" applyFont="1" applyFill="1" applyAlignment="1" applyProtection="1">
      <alignment horizontal="left" vertical="center"/>
    </xf>
    <xf numFmtId="0" fontId="49" fillId="0" borderId="0" xfId="0" applyFont="1" applyFill="1" applyBorder="1" applyProtection="1"/>
    <xf numFmtId="0" fontId="59" fillId="25" borderId="0" xfId="0" applyNumberFormat="1" applyFont="1" applyFill="1" applyAlignment="1" applyProtection="1">
      <alignment vertical="center"/>
    </xf>
    <xf numFmtId="49" fontId="58" fillId="25" borderId="0" xfId="0" applyNumberFormat="1" applyFont="1" applyFill="1" applyAlignment="1" applyProtection="1">
      <alignment horizontal="center" vertical="center" wrapText="1"/>
    </xf>
    <xf numFmtId="0" fontId="1" fillId="25" borderId="0" xfId="0" applyNumberFormat="1" applyFont="1" applyFill="1" applyBorder="1" applyAlignment="1" applyProtection="1">
      <alignment wrapText="1"/>
    </xf>
    <xf numFmtId="0" fontId="28" fillId="25" borderId="22" xfId="0" applyFont="1" applyFill="1" applyBorder="1" applyAlignment="1" applyProtection="1"/>
    <xf numFmtId="0" fontId="1" fillId="25" borderId="0" xfId="0" applyFont="1" applyFill="1" applyBorder="1" applyAlignment="1" applyProtection="1">
      <alignment horizontal="center"/>
    </xf>
    <xf numFmtId="49" fontId="58" fillId="25" borderId="0" xfId="0" applyNumberFormat="1" applyFont="1" applyFill="1" applyAlignment="1" applyProtection="1">
      <alignment vertical="center" wrapText="1"/>
    </xf>
    <xf numFmtId="4" fontId="61" fillId="25" borderId="0" xfId="51" applyNumberFormat="1" applyFont="1" applyFill="1" applyAlignment="1" applyProtection="1">
      <alignment wrapText="1"/>
    </xf>
    <xf numFmtId="49" fontId="60" fillId="25" borderId="0" xfId="0" applyNumberFormat="1" applyFont="1" applyFill="1" applyAlignment="1" applyProtection="1"/>
    <xf numFmtId="0" fontId="28" fillId="25" borderId="27" xfId="54" applyFont="1" applyFill="1" applyBorder="1" applyProtection="1"/>
    <xf numFmtId="0" fontId="28" fillId="25" borderId="27" xfId="54" applyFont="1" applyFill="1" applyBorder="1" applyAlignment="1" applyProtection="1">
      <alignment vertical="center"/>
    </xf>
    <xf numFmtId="0" fontId="33" fillId="25" borderId="0" xfId="0" applyFont="1" applyFill="1" applyBorder="1" applyAlignment="1" applyProtection="1">
      <alignment vertical="center"/>
    </xf>
    <xf numFmtId="0" fontId="2" fillId="27" borderId="51" xfId="0" applyFont="1" applyFill="1" applyBorder="1" applyAlignment="1" applyProtection="1">
      <alignment horizontal="center" vertical="center"/>
    </xf>
    <xf numFmtId="0" fontId="33" fillId="27" borderId="53" xfId="0" applyFont="1" applyFill="1" applyBorder="1" applyAlignment="1" applyProtection="1">
      <alignment horizontal="center" vertical="center"/>
    </xf>
    <xf numFmtId="0" fontId="2" fillId="33" borderId="30" xfId="54" applyFont="1" applyFill="1" applyBorder="1" applyAlignment="1" applyProtection="1">
      <alignment horizontal="center" vertical="center"/>
    </xf>
    <xf numFmtId="49" fontId="42" fillId="25" borderId="0" xfId="0" applyNumberFormat="1" applyFont="1" applyFill="1" applyProtection="1"/>
    <xf numFmtId="0" fontId="42" fillId="25" borderId="0" xfId="0" applyFont="1" applyFill="1" applyProtection="1"/>
    <xf numFmtId="0" fontId="33" fillId="33" borderId="30" xfId="0" applyFont="1" applyFill="1" applyBorder="1" applyAlignment="1" applyProtection="1">
      <alignment horizontal="center" vertical="center"/>
    </xf>
    <xf numFmtId="0" fontId="33" fillId="32" borderId="53" xfId="0" applyFont="1" applyFill="1" applyBorder="1" applyAlignment="1" applyProtection="1">
      <alignment horizontal="center" vertical="center"/>
    </xf>
    <xf numFmtId="0" fontId="33" fillId="25" borderId="11" xfId="0" applyFont="1" applyFill="1" applyBorder="1" applyAlignment="1" applyProtection="1">
      <alignment horizontal="center" vertical="center"/>
    </xf>
    <xf numFmtId="0" fontId="33" fillId="25" borderId="37" xfId="0" applyFont="1" applyFill="1" applyBorder="1" applyAlignment="1" applyProtection="1">
      <alignment horizontal="center"/>
    </xf>
    <xf numFmtId="0" fontId="28" fillId="25" borderId="18" xfId="54" applyFont="1" applyFill="1" applyBorder="1" applyAlignment="1" applyProtection="1">
      <alignment vertical="center"/>
    </xf>
    <xf numFmtId="0" fontId="1" fillId="25" borderId="34" xfId="0" applyFont="1" applyFill="1" applyBorder="1" applyAlignment="1" applyProtection="1"/>
    <xf numFmtId="0" fontId="1" fillId="25" borderId="15" xfId="0" applyFont="1" applyFill="1" applyBorder="1" applyAlignment="1" applyProtection="1"/>
    <xf numFmtId="0" fontId="1" fillId="0" borderId="15" xfId="0" applyFont="1" applyBorder="1" applyProtection="1"/>
    <xf numFmtId="0" fontId="1" fillId="0" borderId="14" xfId="0" applyFont="1" applyBorder="1" applyProtection="1"/>
    <xf numFmtId="0" fontId="33" fillId="25" borderId="27" xfId="0" applyFont="1" applyFill="1" applyBorder="1" applyAlignment="1" applyProtection="1">
      <alignment horizontal="center"/>
    </xf>
    <xf numFmtId="0" fontId="1" fillId="0" borderId="34" xfId="0" applyFont="1" applyBorder="1" applyProtection="1"/>
    <xf numFmtId="0" fontId="31" fillId="32" borderId="0" xfId="0" applyFont="1" applyFill="1" applyBorder="1" applyAlignment="1" applyProtection="1">
      <alignment vertical="center" textRotation="90"/>
    </xf>
    <xf numFmtId="0" fontId="1" fillId="0" borderId="16" xfId="0" applyFont="1" applyBorder="1" applyAlignment="1" applyProtection="1">
      <alignment vertical="center" textRotation="90"/>
    </xf>
    <xf numFmtId="0" fontId="1" fillId="32" borderId="29" xfId="0" applyFont="1" applyFill="1" applyBorder="1" applyProtection="1"/>
    <xf numFmtId="0" fontId="1" fillId="32" borderId="38" xfId="0" applyFont="1" applyFill="1" applyBorder="1" applyProtection="1"/>
    <xf numFmtId="0" fontId="31" fillId="32" borderId="32" xfId="0" applyFont="1" applyFill="1" applyBorder="1" applyAlignment="1" applyProtection="1">
      <alignment vertical="center" textRotation="90"/>
    </xf>
    <xf numFmtId="0" fontId="31" fillId="32" borderId="25" xfId="0" applyFont="1" applyFill="1" applyBorder="1" applyAlignment="1" applyProtection="1">
      <alignment vertical="center" textRotation="90"/>
    </xf>
    <xf numFmtId="0" fontId="1" fillId="32" borderId="14" xfId="0" applyFont="1" applyFill="1" applyBorder="1" applyAlignment="1" applyProtection="1">
      <alignment horizontal="center"/>
    </xf>
    <xf numFmtId="0" fontId="1" fillId="27" borderId="0" xfId="0" applyFont="1" applyFill="1" applyBorder="1" applyAlignment="1" applyProtection="1">
      <alignment vertical="center"/>
    </xf>
    <xf numFmtId="0" fontId="1" fillId="25" borderId="32" xfId="0" applyFont="1" applyFill="1" applyBorder="1" applyAlignment="1" applyProtection="1">
      <alignment horizontal="center"/>
    </xf>
    <xf numFmtId="0" fontId="1" fillId="0" borderId="25" xfId="0" applyFont="1" applyBorder="1" applyProtection="1"/>
    <xf numFmtId="0" fontId="1" fillId="25" borderId="25" xfId="0" applyFont="1" applyFill="1" applyBorder="1" applyProtection="1"/>
    <xf numFmtId="0" fontId="1" fillId="25" borderId="35" xfId="0" applyFont="1" applyFill="1" applyBorder="1" applyAlignment="1" applyProtection="1">
      <alignment horizontal="center"/>
    </xf>
    <xf numFmtId="0" fontId="1" fillId="25" borderId="11" xfId="0" applyFont="1" applyFill="1" applyBorder="1" applyAlignment="1" applyProtection="1">
      <alignment horizontal="center"/>
    </xf>
    <xf numFmtId="0" fontId="28" fillId="27" borderId="0" xfId="0" applyFont="1" applyFill="1" applyBorder="1" applyAlignment="1" applyProtection="1">
      <alignment horizontal="center"/>
    </xf>
    <xf numFmtId="0" fontId="1" fillId="25" borderId="38" xfId="0" applyFont="1" applyFill="1" applyBorder="1" applyProtection="1"/>
    <xf numFmtId="0" fontId="1" fillId="25" borderId="32" xfId="0" applyFont="1" applyFill="1" applyBorder="1" applyProtection="1"/>
    <xf numFmtId="0" fontId="1" fillId="25" borderId="0" xfId="0" applyNumberFormat="1" applyFont="1" applyFill="1" applyAlignment="1" applyProtection="1">
      <protection locked="0"/>
    </xf>
    <xf numFmtId="49" fontId="42" fillId="25" borderId="0" xfId="0" applyNumberFormat="1" applyFont="1" applyFill="1" applyAlignment="1" applyProtection="1">
      <protection locked="0"/>
    </xf>
    <xf numFmtId="0" fontId="43" fillId="25" borderId="0" xfId="0" applyNumberFormat="1" applyFont="1" applyFill="1" applyBorder="1" applyAlignment="1" applyProtection="1">
      <alignment horizontal="center" vertical="center"/>
      <protection locked="0"/>
    </xf>
    <xf numFmtId="0" fontId="9" fillId="25" borderId="0" xfId="0" applyNumberFormat="1" applyFont="1" applyFill="1" applyBorder="1" applyAlignment="1" applyProtection="1">
      <alignment horizontal="center" vertical="center"/>
      <protection locked="0"/>
    </xf>
    <xf numFmtId="0" fontId="0" fillId="0" borderId="0" xfId="0" applyProtection="1">
      <protection locked="0"/>
    </xf>
    <xf numFmtId="0" fontId="1" fillId="0" borderId="0" xfId="0" applyFont="1" applyProtection="1">
      <protection locked="0"/>
    </xf>
    <xf numFmtId="49" fontId="49" fillId="0" borderId="0" xfId="0" applyNumberFormat="1" applyFont="1" applyFill="1" applyAlignment="1" applyProtection="1">
      <protection hidden="1"/>
    </xf>
    <xf numFmtId="0" fontId="49" fillId="0" borderId="0" xfId="0" applyNumberFormat="1" applyFont="1" applyFill="1" applyAlignment="1" applyProtection="1">
      <protection hidden="1"/>
    </xf>
    <xf numFmtId="166" fontId="5" fillId="34" borderId="10" xfId="51" applyNumberFormat="1" applyFont="1" applyFill="1" applyBorder="1" applyAlignment="1" applyProtection="1">
      <alignment horizontal="right" wrapText="1"/>
    </xf>
    <xf numFmtId="49" fontId="1" fillId="0" borderId="0" xfId="0" applyNumberFormat="1" applyFont="1" applyFill="1" applyAlignment="1" applyProtection="1">
      <protection locked="0"/>
    </xf>
    <xf numFmtId="4" fontId="1" fillId="31" borderId="10" xfId="0" applyNumberFormat="1" applyFont="1" applyFill="1" applyBorder="1" applyAlignment="1" applyProtection="1">
      <alignment horizontal="right" wrapText="1"/>
    </xf>
    <xf numFmtId="4" fontId="5" fillId="26" borderId="10" xfId="0" applyNumberFormat="1" applyFont="1" applyFill="1" applyBorder="1" applyAlignment="1" applyProtection="1">
      <alignment horizontal="right" vertical="center" wrapText="1"/>
      <protection locked="0"/>
    </xf>
    <xf numFmtId="43" fontId="3" fillId="25" borderId="0" xfId="51" applyFont="1" applyFill="1" applyBorder="1" applyAlignment="1" applyProtection="1">
      <protection locked="0"/>
    </xf>
    <xf numFmtId="4" fontId="5" fillId="35" borderId="10" xfId="0" applyNumberFormat="1" applyFont="1" applyFill="1" applyBorder="1" applyAlignment="1" applyProtection="1">
      <alignment horizontal="left" wrapText="1"/>
    </xf>
    <xf numFmtId="4" fontId="1" fillId="25" borderId="0" xfId="51" applyNumberFormat="1" applyFont="1" applyFill="1" applyBorder="1" applyAlignment="1" applyProtection="1">
      <alignment horizontal="left" vertical="center" wrapText="1"/>
    </xf>
    <xf numFmtId="43" fontId="1" fillId="0" borderId="0" xfId="51" applyFont="1" applyFill="1" applyAlignment="1" applyProtection="1"/>
    <xf numFmtId="43" fontId="1" fillId="25" borderId="0" xfId="51" applyFont="1" applyFill="1" applyAlignment="1" applyProtection="1"/>
    <xf numFmtId="43" fontId="9" fillId="25" borderId="0" xfId="51" applyFont="1" applyFill="1" applyBorder="1" applyAlignment="1" applyProtection="1">
      <alignment horizontal="center" vertical="center"/>
    </xf>
    <xf numFmtId="0" fontId="2" fillId="32" borderId="12" xfId="0" applyFont="1" applyFill="1" applyBorder="1" applyAlignment="1" applyProtection="1">
      <alignment horizontal="center" vertical="center"/>
    </xf>
    <xf numFmtId="0" fontId="2" fillId="27" borderId="33" xfId="0" applyFont="1" applyFill="1" applyBorder="1" applyAlignment="1" applyProtection="1">
      <alignment horizontal="center" vertical="center"/>
    </xf>
    <xf numFmtId="0" fontId="2" fillId="32" borderId="33" xfId="0" applyFont="1" applyFill="1" applyBorder="1" applyAlignment="1" applyProtection="1">
      <alignment horizontal="center" vertical="center"/>
    </xf>
    <xf numFmtId="0" fontId="33" fillId="32" borderId="33" xfId="0" applyFont="1" applyFill="1" applyBorder="1" applyAlignment="1" applyProtection="1">
      <alignment horizontal="center" vertical="center"/>
    </xf>
    <xf numFmtId="0" fontId="33" fillId="32" borderId="13" xfId="0" applyFont="1" applyFill="1" applyBorder="1" applyAlignment="1" applyProtection="1">
      <alignment horizontal="center" vertical="center"/>
    </xf>
    <xf numFmtId="3" fontId="1" fillId="25" borderId="0" xfId="0" applyNumberFormat="1" applyFont="1" applyFill="1" applyProtection="1"/>
    <xf numFmtId="49" fontId="66" fillId="25" borderId="0" xfId="0" applyNumberFormat="1" applyFont="1" applyFill="1" applyBorder="1" applyAlignment="1" applyProtection="1"/>
    <xf numFmtId="43" fontId="1" fillId="25" borderId="0" xfId="51" applyFont="1" applyFill="1" applyAlignment="1" applyProtection="1">
      <protection locked="0"/>
    </xf>
    <xf numFmtId="43" fontId="9" fillId="25" borderId="0" xfId="51" applyFont="1" applyFill="1" applyBorder="1" applyAlignment="1" applyProtection="1">
      <alignment horizontal="center" vertical="center"/>
      <protection locked="0"/>
    </xf>
    <xf numFmtId="43" fontId="4" fillId="25" borderId="0" xfId="51" applyFont="1" applyFill="1" applyBorder="1" applyAlignment="1" applyProtection="1">
      <alignment horizontal="center" vertical="center"/>
    </xf>
    <xf numFmtId="43" fontId="6" fillId="25" borderId="0" xfId="51" applyFont="1" applyFill="1" applyBorder="1" applyAlignment="1" applyProtection="1">
      <protection locked="0"/>
    </xf>
    <xf numFmtId="43" fontId="3" fillId="25" borderId="0" xfId="51" applyFont="1" applyFill="1" applyAlignment="1" applyProtection="1">
      <protection locked="0"/>
    </xf>
    <xf numFmtId="43" fontId="42" fillId="25" borderId="0" xfId="51" applyFont="1" applyFill="1" applyBorder="1" applyAlignment="1" applyProtection="1">
      <protection locked="0"/>
    </xf>
    <xf numFmtId="43" fontId="1" fillId="0" borderId="0" xfId="51" applyFont="1" applyFill="1" applyAlignment="1" applyProtection="1">
      <protection locked="0"/>
    </xf>
    <xf numFmtId="43" fontId="4" fillId="25" borderId="0" xfId="51" applyFont="1" applyFill="1" applyBorder="1" applyAlignment="1" applyProtection="1">
      <alignment horizontal="center" vertical="center"/>
      <protection locked="0"/>
    </xf>
    <xf numFmtId="43" fontId="1" fillId="0" borderId="0" xfId="51" applyFont="1" applyProtection="1">
      <protection locked="0"/>
    </xf>
    <xf numFmtId="43" fontId="1" fillId="0" borderId="0" xfId="51" applyFont="1" applyProtection="1"/>
    <xf numFmtId="43" fontId="3" fillId="25" borderId="0" xfId="51" applyFont="1" applyFill="1" applyAlignment="1" applyProtection="1"/>
    <xf numFmtId="43" fontId="3" fillId="25" borderId="0" xfId="51" applyFont="1" applyFill="1" applyBorder="1" applyAlignment="1" applyProtection="1">
      <alignment horizontal="left" vertical="center" wrapText="1"/>
    </xf>
    <xf numFmtId="43" fontId="6" fillId="25" borderId="0" xfId="51" applyFont="1" applyFill="1" applyBorder="1" applyAlignment="1" applyProtection="1"/>
    <xf numFmtId="43" fontId="49" fillId="25" borderId="0" xfId="51" applyFont="1" applyFill="1" applyBorder="1" applyAlignment="1" applyProtection="1">
      <protection locked="0"/>
    </xf>
    <xf numFmtId="4" fontId="1" fillId="25" borderId="0" xfId="51" applyNumberFormat="1" applyFont="1" applyFill="1" applyBorder="1" applyAlignment="1" applyProtection="1">
      <alignment horizontal="left" vertical="center" wrapText="1"/>
      <protection locked="0"/>
    </xf>
    <xf numFmtId="43" fontId="48" fillId="25" borderId="0" xfId="51" applyFont="1" applyFill="1" applyBorder="1" applyAlignment="1" applyProtection="1">
      <alignment horizontal="center" vertical="center"/>
      <protection locked="0"/>
    </xf>
    <xf numFmtId="0" fontId="1" fillId="36" borderId="0" xfId="0" applyNumberFormat="1" applyFont="1" applyFill="1" applyAlignment="1" applyProtection="1">
      <protection hidden="1"/>
    </xf>
    <xf numFmtId="49" fontId="1" fillId="36" borderId="0" xfId="0" applyNumberFormat="1" applyFont="1" applyFill="1" applyAlignment="1" applyProtection="1">
      <protection hidden="1"/>
    </xf>
    <xf numFmtId="43" fontId="1" fillId="36" borderId="0" xfId="51" applyFont="1" applyFill="1" applyAlignment="1" applyProtection="1">
      <protection hidden="1"/>
    </xf>
    <xf numFmtId="43" fontId="1" fillId="0" borderId="0" xfId="51" applyFont="1" applyBorder="1" applyProtection="1">
      <protection locked="0"/>
    </xf>
    <xf numFmtId="43" fontId="0" fillId="0" borderId="0" xfId="51" applyFont="1" applyProtection="1"/>
    <xf numFmtId="0" fontId="1" fillId="25" borderId="0" xfId="0" applyNumberFormat="1" applyFont="1" applyFill="1" applyAlignment="1" applyProtection="1">
      <alignment horizontal="left" wrapText="1"/>
    </xf>
    <xf numFmtId="49" fontId="58" fillId="25" borderId="0" xfId="0" applyNumberFormat="1" applyFont="1" applyFill="1" applyAlignment="1" applyProtection="1">
      <alignment horizontal="center" vertical="center" wrapText="1"/>
    </xf>
    <xf numFmtId="0" fontId="1" fillId="25" borderId="0" xfId="0" applyNumberFormat="1" applyFont="1" applyFill="1" applyAlignment="1" applyProtection="1">
      <alignment wrapText="1"/>
    </xf>
    <xf numFmtId="0" fontId="1" fillId="25" borderId="0" xfId="0" applyNumberFormat="1" applyFont="1" applyFill="1" applyBorder="1" applyAlignment="1" applyProtection="1">
      <alignment wrapText="1"/>
    </xf>
    <xf numFmtId="49" fontId="47" fillId="30" borderId="0" xfId="0" applyNumberFormat="1" applyFont="1" applyFill="1" applyBorder="1" applyAlignment="1" applyProtection="1">
      <alignment horizontal="center" wrapText="1"/>
    </xf>
    <xf numFmtId="0" fontId="4" fillId="24" borderId="34" xfId="0" applyNumberFormat="1" applyFont="1" applyFill="1" applyBorder="1" applyAlignment="1" applyProtection="1">
      <alignment horizontal="center" vertical="center" wrapText="1"/>
    </xf>
    <xf numFmtId="0" fontId="4" fillId="24" borderId="15" xfId="0" applyNumberFormat="1" applyFont="1" applyFill="1" applyBorder="1" applyAlignment="1" applyProtection="1">
      <alignment horizontal="center" vertical="center" wrapText="1"/>
    </xf>
    <xf numFmtId="0" fontId="4" fillId="24" borderId="14" xfId="0" applyNumberFormat="1" applyFont="1" applyFill="1" applyBorder="1" applyAlignment="1" applyProtection="1">
      <alignment horizontal="center" vertical="center" wrapText="1"/>
    </xf>
    <xf numFmtId="49" fontId="58" fillId="25" borderId="11" xfId="0" applyNumberFormat="1" applyFont="1" applyFill="1" applyBorder="1" applyAlignment="1" applyProtection="1">
      <alignment horizontal="center" vertical="center" wrapText="1"/>
    </xf>
    <xf numFmtId="49" fontId="4" fillId="24" borderId="34" xfId="0" applyNumberFormat="1" applyFont="1" applyFill="1" applyBorder="1" applyAlignment="1" applyProtection="1">
      <alignment horizontal="center" vertical="center" wrapText="1"/>
    </xf>
    <xf numFmtId="49" fontId="4" fillId="24" borderId="14" xfId="0" applyNumberFormat="1" applyFont="1" applyFill="1" applyBorder="1" applyAlignment="1" applyProtection="1">
      <alignment horizontal="center" vertical="center" wrapText="1"/>
    </xf>
    <xf numFmtId="49" fontId="4" fillId="24" borderId="12" xfId="0" applyNumberFormat="1" applyFont="1" applyFill="1" applyBorder="1" applyAlignment="1" applyProtection="1">
      <alignment horizontal="center" vertical="center" wrapText="1"/>
    </xf>
    <xf numFmtId="49" fontId="4" fillId="24" borderId="33" xfId="0" applyNumberFormat="1" applyFont="1" applyFill="1" applyBorder="1" applyAlignment="1" applyProtection="1">
      <alignment horizontal="center" vertical="center" wrapText="1"/>
    </xf>
    <xf numFmtId="49" fontId="4" fillId="24" borderId="13" xfId="0" applyNumberFormat="1" applyFont="1" applyFill="1" applyBorder="1" applyAlignment="1" applyProtection="1">
      <alignment horizontal="center" vertical="center" wrapText="1"/>
    </xf>
    <xf numFmtId="49" fontId="58" fillId="25" borderId="0" xfId="0" applyNumberFormat="1" applyFont="1" applyFill="1" applyBorder="1" applyAlignment="1" applyProtection="1">
      <alignment horizontal="center" vertical="center" wrapText="1"/>
    </xf>
    <xf numFmtId="4" fontId="4" fillId="24" borderId="12" xfId="0" applyNumberFormat="1" applyFont="1" applyFill="1" applyBorder="1" applyAlignment="1" applyProtection="1">
      <alignment horizontal="center" vertical="center" wrapText="1"/>
    </xf>
    <xf numFmtId="4" fontId="4" fillId="24" borderId="33" xfId="0" applyNumberFormat="1" applyFont="1" applyFill="1" applyBorder="1" applyAlignment="1" applyProtection="1">
      <alignment horizontal="center" vertical="center" wrapText="1"/>
    </xf>
    <xf numFmtId="4" fontId="4" fillId="24" borderId="13" xfId="0" applyNumberFormat="1" applyFont="1" applyFill="1" applyBorder="1" applyAlignment="1" applyProtection="1">
      <alignment horizontal="center" vertical="center" wrapText="1"/>
    </xf>
    <xf numFmtId="4" fontId="4" fillId="24" borderId="34" xfId="0" applyNumberFormat="1" applyFont="1" applyFill="1" applyBorder="1" applyAlignment="1" applyProtection="1">
      <alignment horizontal="center" vertical="center" wrapText="1"/>
    </xf>
    <xf numFmtId="4" fontId="4" fillId="24" borderId="14" xfId="0" applyNumberFormat="1" applyFont="1" applyFill="1" applyBorder="1" applyAlignment="1" applyProtection="1">
      <alignment horizontal="center" vertical="center" wrapText="1"/>
    </xf>
    <xf numFmtId="4" fontId="4" fillId="24" borderId="15" xfId="0" applyNumberFormat="1" applyFont="1" applyFill="1" applyBorder="1" applyAlignment="1" applyProtection="1">
      <alignment horizontal="center" vertical="center" wrapText="1"/>
    </xf>
    <xf numFmtId="4" fontId="4" fillId="24" borderId="29" xfId="0" applyNumberFormat="1" applyFont="1" applyFill="1" applyBorder="1" applyAlignment="1" applyProtection="1">
      <alignment horizontal="center" vertical="center" wrapText="1"/>
    </xf>
    <xf numFmtId="4" fontId="4" fillId="24" borderId="0" xfId="0" applyNumberFormat="1" applyFont="1" applyFill="1" applyBorder="1" applyAlignment="1" applyProtection="1">
      <alignment horizontal="center" vertical="center" wrapText="1"/>
    </xf>
    <xf numFmtId="4" fontId="4" fillId="24" borderId="38" xfId="0" applyNumberFormat="1" applyFont="1" applyFill="1" applyBorder="1" applyAlignment="1" applyProtection="1">
      <alignment horizontal="center" vertical="center" wrapText="1"/>
    </xf>
    <xf numFmtId="4" fontId="4" fillId="24" borderId="25" xfId="0" applyNumberFormat="1" applyFont="1" applyFill="1" applyBorder="1" applyAlignment="1" applyProtection="1">
      <alignment horizontal="center" vertical="center" wrapText="1"/>
    </xf>
    <xf numFmtId="49" fontId="48" fillId="24" borderId="12" xfId="0" applyNumberFormat="1" applyFont="1" applyFill="1" applyBorder="1" applyAlignment="1" applyProtection="1">
      <alignment horizontal="center" vertical="center" wrapText="1"/>
    </xf>
    <xf numFmtId="49" fontId="48" fillId="24" borderId="33" xfId="0" applyNumberFormat="1" applyFont="1" applyFill="1" applyBorder="1" applyAlignment="1" applyProtection="1">
      <alignment horizontal="center" vertical="center" wrapText="1"/>
    </xf>
    <xf numFmtId="49" fontId="48" fillId="24" borderId="13" xfId="0" applyNumberFormat="1" applyFont="1" applyFill="1" applyBorder="1" applyAlignment="1" applyProtection="1">
      <alignment horizontal="center" vertical="center" wrapText="1"/>
    </xf>
    <xf numFmtId="49" fontId="48" fillId="24" borderId="34" xfId="0" applyNumberFormat="1" applyFont="1" applyFill="1" applyBorder="1" applyAlignment="1" applyProtection="1">
      <alignment horizontal="center" vertical="center" wrapText="1"/>
    </xf>
    <xf numFmtId="49" fontId="48" fillId="24" borderId="14" xfId="0" applyNumberFormat="1" applyFont="1" applyFill="1" applyBorder="1" applyAlignment="1" applyProtection="1">
      <alignment horizontal="center" vertical="center" wrapText="1"/>
    </xf>
    <xf numFmtId="0" fontId="5" fillId="24" borderId="34" xfId="0" applyNumberFormat="1" applyFont="1" applyFill="1" applyBorder="1" applyAlignment="1" applyProtection="1">
      <alignment horizontal="center" vertical="center" wrapText="1"/>
    </xf>
    <xf numFmtId="0" fontId="5" fillId="24" borderId="15" xfId="0" applyNumberFormat="1" applyFont="1" applyFill="1" applyBorder="1" applyAlignment="1" applyProtection="1">
      <alignment horizontal="center" vertical="center" wrapText="1"/>
    </xf>
    <xf numFmtId="0" fontId="5" fillId="24" borderId="14" xfId="0" applyNumberFormat="1" applyFont="1" applyFill="1" applyBorder="1" applyAlignment="1" applyProtection="1">
      <alignment horizontal="center" vertical="center" wrapText="1"/>
    </xf>
    <xf numFmtId="49" fontId="5" fillId="24" borderId="34" xfId="0" applyNumberFormat="1" applyFont="1" applyFill="1" applyBorder="1" applyAlignment="1" applyProtection="1">
      <alignment horizontal="center" vertical="center" wrapText="1"/>
    </xf>
    <xf numFmtId="49" fontId="5" fillId="24" borderId="14" xfId="0" applyNumberFormat="1" applyFont="1" applyFill="1" applyBorder="1" applyAlignment="1" applyProtection="1">
      <alignment horizontal="center" vertical="center" wrapText="1"/>
    </xf>
    <xf numFmtId="0" fontId="48" fillId="24" borderId="34" xfId="0" applyNumberFormat="1" applyFont="1" applyFill="1" applyBorder="1" applyAlignment="1" applyProtection="1">
      <alignment horizontal="center" vertical="center" wrapText="1"/>
    </xf>
    <xf numFmtId="0" fontId="48" fillId="24" borderId="15" xfId="0" applyNumberFormat="1" applyFont="1" applyFill="1" applyBorder="1" applyAlignment="1" applyProtection="1">
      <alignment horizontal="center" vertical="center" wrapText="1"/>
    </xf>
    <xf numFmtId="0" fontId="48" fillId="24" borderId="14" xfId="0" applyNumberFormat="1" applyFont="1" applyFill="1" applyBorder="1" applyAlignment="1" applyProtection="1">
      <alignment horizontal="center" vertical="center" wrapText="1"/>
    </xf>
    <xf numFmtId="49" fontId="1" fillId="0" borderId="15" xfId="0" applyNumberFormat="1" applyFont="1" applyFill="1" applyBorder="1" applyAlignment="1" applyProtection="1">
      <alignment horizontal="center" vertical="center" wrapText="1"/>
    </xf>
    <xf numFmtId="49" fontId="1" fillId="0" borderId="34" xfId="0" applyNumberFormat="1" applyFont="1" applyFill="1" applyBorder="1" applyAlignment="1" applyProtection="1">
      <alignment horizontal="center" vertical="center" wrapText="1"/>
    </xf>
    <xf numFmtId="49" fontId="1" fillId="0" borderId="15" xfId="0" applyNumberFormat="1" applyFont="1" applyFill="1" applyBorder="1" applyAlignment="1" applyProtection="1">
      <alignment horizontal="center" wrapText="1"/>
    </xf>
    <xf numFmtId="49" fontId="49" fillId="0" borderId="15" xfId="0" applyNumberFormat="1" applyFont="1" applyFill="1" applyBorder="1" applyAlignment="1" applyProtection="1">
      <alignment horizontal="center" wrapText="1"/>
    </xf>
    <xf numFmtId="4" fontId="5" fillId="24" borderId="34" xfId="0" applyNumberFormat="1" applyFont="1" applyFill="1" applyBorder="1" applyAlignment="1" applyProtection="1">
      <alignment horizontal="center" vertical="center" wrapText="1"/>
    </xf>
    <xf numFmtId="4" fontId="5" fillId="24" borderId="15" xfId="0" applyNumberFormat="1" applyFont="1" applyFill="1" applyBorder="1" applyAlignment="1" applyProtection="1">
      <alignment horizontal="center" vertical="center" wrapText="1"/>
    </xf>
    <xf numFmtId="4" fontId="5" fillId="24" borderId="14" xfId="0" applyNumberFormat="1" applyFont="1" applyFill="1" applyBorder="1" applyAlignment="1" applyProtection="1">
      <alignment horizontal="center" vertical="center" wrapText="1"/>
    </xf>
    <xf numFmtId="4" fontId="1" fillId="0" borderId="15" xfId="0" applyNumberFormat="1" applyFont="1" applyFill="1" applyBorder="1" applyAlignment="1" applyProtection="1">
      <alignment horizontal="center" wrapText="1"/>
    </xf>
    <xf numFmtId="4" fontId="48" fillId="24" borderId="34" xfId="0" applyNumberFormat="1" applyFont="1" applyFill="1" applyBorder="1" applyAlignment="1" applyProtection="1">
      <alignment horizontal="center" vertical="center" wrapText="1"/>
    </xf>
    <xf numFmtId="4" fontId="48" fillId="24" borderId="14" xfId="0" applyNumberFormat="1" applyFont="1" applyFill="1" applyBorder="1" applyAlignment="1" applyProtection="1">
      <alignment horizontal="center" vertical="center" wrapText="1"/>
    </xf>
    <xf numFmtId="0" fontId="1" fillId="27" borderId="0" xfId="0" applyFont="1" applyFill="1" applyBorder="1" applyAlignment="1" applyProtection="1">
      <alignment horizontal="center"/>
    </xf>
    <xf numFmtId="0" fontId="1" fillId="25" borderId="0" xfId="0" applyFont="1" applyFill="1" applyBorder="1" applyAlignment="1" applyProtection="1">
      <alignment horizontal="center"/>
    </xf>
    <xf numFmtId="0" fontId="28" fillId="25" borderId="16" xfId="0" applyFont="1" applyFill="1" applyBorder="1" applyAlignment="1" applyProtection="1">
      <alignment horizontal="left" vertical="top"/>
    </xf>
    <xf numFmtId="0" fontId="28" fillId="25" borderId="29" xfId="0" applyFont="1" applyFill="1" applyBorder="1" applyAlignment="1" applyProtection="1">
      <alignment horizontal="left" vertical="top"/>
    </xf>
    <xf numFmtId="0" fontId="28" fillId="25" borderId="32" xfId="0" applyFont="1" applyFill="1" applyBorder="1" applyAlignment="1" applyProtection="1">
      <alignment horizontal="left" vertical="top"/>
    </xf>
    <xf numFmtId="0" fontId="28" fillId="25" borderId="0" xfId="0" applyFont="1" applyFill="1" applyBorder="1" applyAlignment="1" applyProtection="1">
      <alignment horizontal="left" vertical="top"/>
    </xf>
    <xf numFmtId="0" fontId="1" fillId="0" borderId="32" xfId="0" applyFont="1" applyBorder="1" applyAlignment="1" applyProtection="1"/>
    <xf numFmtId="0" fontId="1" fillId="0" borderId="0" xfId="0" applyFont="1" applyBorder="1" applyAlignment="1" applyProtection="1"/>
    <xf numFmtId="0" fontId="30" fillId="25" borderId="0" xfId="0" applyFont="1" applyFill="1" applyBorder="1" applyAlignment="1" applyProtection="1">
      <alignment horizontal="left"/>
    </xf>
    <xf numFmtId="0" fontId="30" fillId="0" borderId="0" xfId="0" applyFont="1" applyBorder="1" applyAlignment="1" applyProtection="1">
      <alignment horizontal="left"/>
    </xf>
    <xf numFmtId="0" fontId="30" fillId="0" borderId="25" xfId="0" applyFont="1" applyBorder="1" applyAlignment="1" applyProtection="1">
      <alignment horizontal="left"/>
    </xf>
    <xf numFmtId="0" fontId="63" fillId="25" borderId="17" xfId="54" applyFont="1" applyFill="1" applyBorder="1" applyAlignment="1" applyProtection="1">
      <alignment horizontal="center" vertical="center" wrapText="1"/>
    </xf>
    <xf numFmtId="0" fontId="64" fillId="0" borderId="18" xfId="54" applyFont="1" applyBorder="1" applyAlignment="1" applyProtection="1"/>
    <xf numFmtId="0" fontId="1" fillId="0" borderId="18" xfId="54" applyBorder="1" applyAlignment="1" applyProtection="1"/>
    <xf numFmtId="0" fontId="1" fillId="0" borderId="19" xfId="54" applyBorder="1" applyAlignment="1" applyProtection="1"/>
    <xf numFmtId="0" fontId="64" fillId="0" borderId="20" xfId="54" applyFont="1" applyBorder="1" applyAlignment="1" applyProtection="1"/>
    <xf numFmtId="0" fontId="64" fillId="0" borderId="0" xfId="54" applyFont="1" applyBorder="1" applyAlignment="1" applyProtection="1"/>
    <xf numFmtId="0" fontId="1" fillId="0" borderId="0" xfId="54" applyBorder="1" applyAlignment="1" applyProtection="1"/>
    <xf numFmtId="0" fontId="1" fillId="0" borderId="21" xfId="54" applyBorder="1" applyAlignment="1" applyProtection="1"/>
    <xf numFmtId="0" fontId="64" fillId="0" borderId="22" xfId="54" applyFont="1" applyBorder="1" applyAlignment="1" applyProtection="1"/>
    <xf numFmtId="0" fontId="64" fillId="0" borderId="23" xfId="54" applyFont="1" applyBorder="1" applyAlignment="1" applyProtection="1"/>
    <xf numFmtId="0" fontId="1" fillId="0" borderId="23" xfId="54" applyBorder="1" applyAlignment="1" applyProtection="1"/>
    <xf numFmtId="0" fontId="1" fillId="0" borderId="24" xfId="54" applyBorder="1" applyAlignment="1" applyProtection="1"/>
    <xf numFmtId="0" fontId="5" fillId="27" borderId="17" xfId="0" applyFont="1" applyFill="1" applyBorder="1" applyAlignment="1" applyProtection="1">
      <alignment horizontal="center" vertical="center" wrapText="1"/>
    </xf>
    <xf numFmtId="0" fontId="1" fillId="27" borderId="18" xfId="0" applyFont="1" applyFill="1" applyBorder="1" applyAlignment="1" applyProtection="1">
      <alignment horizontal="center" vertical="center" wrapText="1"/>
    </xf>
    <xf numFmtId="0" fontId="1" fillId="27" borderId="19" xfId="0" applyFont="1" applyFill="1" applyBorder="1" applyAlignment="1" applyProtection="1">
      <alignment horizontal="center" vertical="center" wrapText="1"/>
    </xf>
    <xf numFmtId="0" fontId="1" fillId="27" borderId="20" xfId="0" applyFont="1" applyFill="1" applyBorder="1" applyAlignment="1" applyProtection="1">
      <alignment horizontal="center" vertical="center" wrapText="1"/>
    </xf>
    <xf numFmtId="0" fontId="1" fillId="27" borderId="0" xfId="0" applyFont="1" applyFill="1" applyBorder="1" applyAlignment="1" applyProtection="1">
      <alignment horizontal="center" vertical="center" wrapText="1"/>
    </xf>
    <xf numFmtId="0" fontId="1" fillId="27" borderId="21" xfId="0" applyFont="1" applyFill="1" applyBorder="1" applyAlignment="1" applyProtection="1">
      <alignment horizontal="center" vertical="center" wrapText="1"/>
    </xf>
    <xf numFmtId="0" fontId="1" fillId="27" borderId="22" xfId="0" applyFont="1" applyFill="1" applyBorder="1" applyAlignment="1" applyProtection="1">
      <alignment horizontal="center" vertical="center" wrapText="1"/>
    </xf>
    <xf numFmtId="0" fontId="1" fillId="27" borderId="23" xfId="0" applyFont="1" applyFill="1" applyBorder="1" applyAlignment="1" applyProtection="1">
      <alignment horizontal="center" vertical="center" wrapText="1"/>
    </xf>
    <xf numFmtId="0" fontId="1" fillId="27" borderId="24" xfId="0" applyFont="1" applyFill="1" applyBorder="1" applyAlignment="1" applyProtection="1">
      <alignment horizontal="center" vertical="center" wrapText="1"/>
    </xf>
    <xf numFmtId="49" fontId="62" fillId="28" borderId="29" xfId="0" applyNumberFormat="1" applyFont="1" applyFill="1" applyBorder="1" applyAlignment="1" applyProtection="1">
      <alignment horizontal="center" vertical="center"/>
    </xf>
    <xf numFmtId="49" fontId="62" fillId="28" borderId="38" xfId="0" applyNumberFormat="1" applyFont="1" applyFill="1" applyBorder="1" applyAlignment="1" applyProtection="1">
      <alignment horizontal="center" vertical="center"/>
    </xf>
    <xf numFmtId="49" fontId="62" fillId="28" borderId="0" xfId="0" applyNumberFormat="1" applyFont="1" applyFill="1" applyBorder="1" applyAlignment="1" applyProtection="1">
      <alignment horizontal="center" vertical="center"/>
    </xf>
    <xf numFmtId="49" fontId="62" fillId="28" borderId="25" xfId="0" applyNumberFormat="1" applyFont="1" applyFill="1" applyBorder="1" applyAlignment="1" applyProtection="1">
      <alignment horizontal="center" vertical="center"/>
    </xf>
    <xf numFmtId="0" fontId="28" fillId="27" borderId="0" xfId="0" applyFont="1" applyFill="1" applyBorder="1" applyAlignment="1" applyProtection="1">
      <alignment horizontal="left"/>
    </xf>
    <xf numFmtId="0" fontId="28" fillId="27" borderId="21" xfId="0" applyFont="1" applyFill="1" applyBorder="1" applyAlignment="1" applyProtection="1">
      <alignment horizontal="left"/>
    </xf>
    <xf numFmtId="0" fontId="5" fillId="25" borderId="36" xfId="0" applyFont="1" applyFill="1" applyBorder="1" applyAlignment="1" applyProtection="1">
      <alignment horizontal="center" vertical="center"/>
    </xf>
    <xf numFmtId="0" fontId="5" fillId="25" borderId="27" xfId="0" applyFont="1" applyFill="1" applyBorder="1" applyAlignment="1" applyProtection="1">
      <alignment horizontal="center" vertical="center"/>
    </xf>
    <xf numFmtId="0" fontId="5" fillId="25" borderId="37" xfId="0" applyFont="1" applyFill="1" applyBorder="1" applyAlignment="1" applyProtection="1">
      <alignment horizontal="center" vertical="center"/>
    </xf>
    <xf numFmtId="0" fontId="28" fillId="25" borderId="16" xfId="0" applyFont="1" applyFill="1" applyBorder="1" applyAlignment="1" applyProtection="1">
      <alignment horizontal="left"/>
    </xf>
    <xf numFmtId="0" fontId="1" fillId="0" borderId="29" xfId="0" applyFont="1" applyBorder="1" applyAlignment="1" applyProtection="1"/>
    <xf numFmtId="1" fontId="29" fillId="25" borderId="29" xfId="0" applyNumberFormat="1" applyFont="1" applyFill="1" applyBorder="1" applyAlignment="1" applyProtection="1">
      <alignment horizontal="left" vertical="center"/>
    </xf>
    <xf numFmtId="1" fontId="30" fillId="0" borderId="29" xfId="0" applyNumberFormat="1" applyFont="1" applyBorder="1" applyAlignment="1" applyProtection="1">
      <alignment horizontal="left"/>
    </xf>
    <xf numFmtId="0" fontId="28" fillId="25" borderId="29" xfId="0" applyFont="1" applyFill="1" applyBorder="1" applyAlignment="1" applyProtection="1">
      <alignment horizontal="right"/>
    </xf>
    <xf numFmtId="49" fontId="5" fillId="25" borderId="29" xfId="0" applyNumberFormat="1" applyFont="1" applyFill="1" applyBorder="1" applyAlignment="1" applyProtection="1">
      <alignment horizontal="center" vertical="center"/>
    </xf>
    <xf numFmtId="0" fontId="52" fillId="25" borderId="32" xfId="0" applyFont="1" applyFill="1" applyBorder="1" applyAlignment="1" applyProtection="1">
      <alignment horizontal="center"/>
    </xf>
    <xf numFmtId="0" fontId="52" fillId="25" borderId="0" xfId="0" applyFont="1" applyFill="1" applyBorder="1" applyAlignment="1" applyProtection="1">
      <alignment horizontal="center"/>
    </xf>
    <xf numFmtId="0" fontId="52" fillId="25" borderId="35" xfId="0" applyFont="1" applyFill="1" applyBorder="1" applyAlignment="1" applyProtection="1">
      <alignment horizontal="center"/>
    </xf>
    <xf numFmtId="0" fontId="52" fillId="25" borderId="11" xfId="0" applyFont="1" applyFill="1" applyBorder="1" applyAlignment="1" applyProtection="1">
      <alignment horizontal="center"/>
    </xf>
    <xf numFmtId="0" fontId="52" fillId="25" borderId="25" xfId="0" applyFont="1" applyFill="1" applyBorder="1" applyAlignment="1" applyProtection="1">
      <alignment horizontal="center"/>
    </xf>
    <xf numFmtId="0" fontId="52" fillId="25" borderId="39" xfId="0" applyFont="1" applyFill="1" applyBorder="1" applyAlignment="1" applyProtection="1">
      <alignment horizontal="center"/>
    </xf>
    <xf numFmtId="0" fontId="2" fillId="0" borderId="30" xfId="0" applyFont="1" applyBorder="1" applyAlignment="1" applyProtection="1">
      <alignment horizontal="center" vertical="center" textRotation="90" wrapText="1"/>
    </xf>
    <xf numFmtId="0" fontId="1" fillId="0" borderId="30" xfId="0" applyFont="1" applyBorder="1" applyAlignment="1" applyProtection="1"/>
    <xf numFmtId="0" fontId="28" fillId="27" borderId="0" xfId="0" applyFont="1" applyFill="1" applyBorder="1" applyAlignment="1" applyProtection="1">
      <alignment horizontal="left" vertical="top"/>
    </xf>
    <xf numFmtId="0" fontId="28" fillId="27" borderId="20" xfId="0" applyFont="1" applyFill="1" applyBorder="1" applyAlignment="1" applyProtection="1">
      <alignment horizontal="left" vertical="top"/>
    </xf>
    <xf numFmtId="0" fontId="1" fillId="0" borderId="0" xfId="0" applyFont="1" applyBorder="1" applyAlignment="1" applyProtection="1">
      <alignment horizontal="left" vertical="top"/>
    </xf>
    <xf numFmtId="0" fontId="1" fillId="0" borderId="21" xfId="0" applyFont="1" applyBorder="1" applyAlignment="1" applyProtection="1">
      <alignment horizontal="left" vertical="top"/>
    </xf>
    <xf numFmtId="3" fontId="32" fillId="25" borderId="0" xfId="0" applyNumberFormat="1" applyFont="1" applyFill="1" applyBorder="1" applyAlignment="1" applyProtection="1">
      <alignment horizontal="left"/>
    </xf>
    <xf numFmtId="0" fontId="32" fillId="25" borderId="32"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28" fillId="25" borderId="17" xfId="0" applyFont="1" applyFill="1" applyBorder="1" applyAlignment="1" applyProtection="1">
      <alignment vertical="center"/>
    </xf>
    <xf numFmtId="0" fontId="1" fillId="25" borderId="18" xfId="0" applyFont="1" applyFill="1" applyBorder="1" applyAlignment="1" applyProtection="1"/>
    <xf numFmtId="0" fontId="5" fillId="25" borderId="17" xfId="0" applyFont="1" applyFill="1" applyBorder="1" applyAlignment="1" applyProtection="1">
      <alignment horizontal="center" vertical="center"/>
    </xf>
    <xf numFmtId="0" fontId="5" fillId="25" borderId="37" xfId="0" applyFont="1" applyFill="1" applyBorder="1" applyAlignment="1" applyProtection="1">
      <alignment horizontal="center"/>
    </xf>
    <xf numFmtId="0" fontId="32" fillId="25" borderId="0" xfId="0" applyFont="1" applyFill="1" applyBorder="1" applyAlignment="1" applyProtection="1">
      <alignment horizontal="left" vertical="center"/>
    </xf>
    <xf numFmtId="0" fontId="28" fillId="25" borderId="34" xfId="0" applyFont="1" applyFill="1" applyBorder="1" applyAlignment="1" applyProtection="1"/>
    <xf numFmtId="0" fontId="1" fillId="25" borderId="15" xfId="0" applyFont="1" applyFill="1" applyBorder="1" applyAlignment="1" applyProtection="1"/>
    <xf numFmtId="0" fontId="1" fillId="25" borderId="14" xfId="0" applyFont="1" applyFill="1" applyBorder="1" applyAlignment="1" applyProtection="1"/>
    <xf numFmtId="0" fontId="34" fillId="27" borderId="32" xfId="0" applyFont="1" applyFill="1" applyBorder="1" applyAlignment="1" applyProtection="1">
      <alignment horizontal="left" vertical="center" wrapText="1"/>
    </xf>
    <xf numFmtId="0" fontId="1" fillId="27" borderId="0" xfId="0" applyFont="1" applyFill="1" applyBorder="1" applyAlignment="1" applyProtection="1"/>
    <xf numFmtId="0" fontId="1" fillId="27" borderId="29" xfId="0" applyFont="1" applyFill="1" applyBorder="1" applyAlignment="1" applyProtection="1"/>
    <xf numFmtId="0" fontId="1" fillId="27" borderId="54" xfId="0" applyFont="1" applyFill="1" applyBorder="1" applyAlignment="1" applyProtection="1"/>
    <xf numFmtId="0" fontId="28" fillId="25" borderId="18" xfId="54" applyFont="1" applyFill="1" applyBorder="1" applyAlignment="1" applyProtection="1">
      <alignment horizontal="center" vertical="center"/>
    </xf>
    <xf numFmtId="0" fontId="1" fillId="25" borderId="18" xfId="54" applyFont="1" applyFill="1" applyBorder="1" applyAlignment="1" applyProtection="1">
      <alignment horizontal="center" vertical="center"/>
    </xf>
    <xf numFmtId="0" fontId="28" fillId="25" borderId="18" xfId="54" applyFont="1" applyFill="1" applyBorder="1" applyAlignment="1" applyProtection="1">
      <alignment horizontal="right" vertical="center"/>
    </xf>
    <xf numFmtId="0" fontId="28" fillId="25" borderId="27" xfId="54" applyFont="1" applyFill="1" applyBorder="1" applyAlignment="1" applyProtection="1">
      <alignment horizontal="right" vertical="center"/>
    </xf>
    <xf numFmtId="0" fontId="28" fillId="25" borderId="19" xfId="54" applyFont="1" applyFill="1" applyBorder="1" applyAlignment="1" applyProtection="1">
      <alignment horizontal="right" vertical="center"/>
    </xf>
    <xf numFmtId="0" fontId="1" fillId="25" borderId="20" xfId="54" applyFont="1" applyFill="1" applyBorder="1" applyAlignment="1" applyProtection="1">
      <alignment horizontal="center" vertical="center"/>
    </xf>
    <xf numFmtId="0" fontId="1" fillId="25" borderId="0" xfId="54" applyFont="1" applyFill="1" applyBorder="1" applyAlignment="1" applyProtection="1">
      <alignment horizontal="center" vertical="center"/>
    </xf>
    <xf numFmtId="0" fontId="1" fillId="25" borderId="21" xfId="54" applyFont="1" applyFill="1" applyBorder="1" applyAlignment="1" applyProtection="1">
      <alignment horizontal="center" vertical="center"/>
    </xf>
    <xf numFmtId="0" fontId="1" fillId="0" borderId="21" xfId="0" applyFont="1" applyBorder="1" applyAlignment="1" applyProtection="1">
      <alignment horizontal="left" vertical="center"/>
    </xf>
    <xf numFmtId="0" fontId="28" fillId="27" borderId="17" xfId="0" applyFont="1" applyFill="1" applyBorder="1" applyAlignment="1" applyProtection="1">
      <alignment horizontal="left" vertical="top"/>
    </xf>
    <xf numFmtId="0" fontId="1" fillId="0" borderId="18" xfId="0" applyFont="1" applyBorder="1" applyAlignment="1" applyProtection="1"/>
    <xf numFmtId="0" fontId="28" fillId="27" borderId="16" xfId="0" applyFont="1" applyFill="1" applyBorder="1" applyAlignment="1" applyProtection="1">
      <alignment wrapText="1"/>
    </xf>
    <xf numFmtId="0" fontId="28" fillId="27" borderId="29" xfId="0" applyFont="1" applyFill="1" applyBorder="1" applyAlignment="1" applyProtection="1">
      <alignment wrapText="1"/>
    </xf>
    <xf numFmtId="0" fontId="28" fillId="27" borderId="38" xfId="0" applyFont="1" applyFill="1" applyBorder="1" applyAlignment="1" applyProtection="1">
      <alignment wrapText="1"/>
    </xf>
    <xf numFmtId="0" fontId="32" fillId="25" borderId="22" xfId="0" applyFont="1" applyFill="1" applyBorder="1" applyAlignment="1" applyProtection="1">
      <alignment horizontal="left" vertical="center"/>
    </xf>
    <xf numFmtId="0" fontId="1" fillId="0" borderId="23" xfId="0" applyFont="1" applyBorder="1" applyAlignment="1" applyProtection="1"/>
    <xf numFmtId="49" fontId="32" fillId="0" borderId="35" xfId="0" applyNumberFormat="1" applyFont="1" applyBorder="1" applyAlignment="1" applyProtection="1">
      <alignment horizontal="center" vertical="center"/>
    </xf>
    <xf numFmtId="49" fontId="32" fillId="0" borderId="11" xfId="0" applyNumberFormat="1" applyFont="1" applyBorder="1" applyAlignment="1" applyProtection="1">
      <alignment horizontal="center" vertical="center"/>
    </xf>
    <xf numFmtId="49" fontId="32" fillId="0" borderId="39" xfId="0" applyNumberFormat="1" applyFont="1" applyBorder="1" applyAlignment="1" applyProtection="1">
      <alignment horizontal="center" vertical="center"/>
    </xf>
    <xf numFmtId="3" fontId="33" fillId="27" borderId="50" xfId="0" applyNumberFormat="1" applyFont="1" applyFill="1" applyBorder="1" applyAlignment="1" applyProtection="1">
      <alignment horizontal="right" vertical="center"/>
    </xf>
    <xf numFmtId="0" fontId="33" fillId="27" borderId="29" xfId="0" applyFont="1" applyFill="1" applyBorder="1" applyAlignment="1" applyProtection="1"/>
    <xf numFmtId="0" fontId="33" fillId="27" borderId="38" xfId="0" applyFont="1" applyFill="1" applyBorder="1" applyAlignment="1" applyProtection="1"/>
    <xf numFmtId="0" fontId="34" fillId="0" borderId="30" xfId="0" applyFont="1" applyBorder="1" applyAlignment="1" applyProtection="1">
      <alignment horizontal="center" vertical="center" textRotation="90" wrapText="1"/>
    </xf>
    <xf numFmtId="0" fontId="1" fillId="0" borderId="30" xfId="0" applyFont="1" applyBorder="1" applyAlignment="1" applyProtection="1">
      <alignment horizontal="center" vertical="center" textRotation="90" wrapText="1"/>
    </xf>
    <xf numFmtId="0" fontId="28" fillId="27" borderId="0" xfId="0" applyFont="1" applyFill="1" applyBorder="1" applyAlignment="1" applyProtection="1">
      <alignment horizontal="left" vertical="center" wrapText="1"/>
    </xf>
    <xf numFmtId="0" fontId="28" fillId="25" borderId="0" xfId="0" applyFont="1" applyFill="1" applyBorder="1" applyAlignment="1" applyProtection="1">
      <alignment horizontal="left" vertical="center" wrapText="1"/>
    </xf>
    <xf numFmtId="3" fontId="2" fillId="25" borderId="20" xfId="0" applyNumberFormat="1" applyFont="1" applyFill="1" applyBorder="1" applyAlignment="1" applyProtection="1">
      <alignment vertical="center"/>
    </xf>
    <xf numFmtId="3" fontId="2" fillId="25" borderId="0" xfId="0" applyNumberFormat="1" applyFont="1" applyFill="1" applyBorder="1" applyAlignment="1" applyProtection="1">
      <alignment vertical="center"/>
    </xf>
    <xf numFmtId="3" fontId="2" fillId="27" borderId="0" xfId="0" applyNumberFormat="1" applyFont="1" applyFill="1" applyBorder="1" applyAlignment="1" applyProtection="1">
      <alignment vertical="center"/>
    </xf>
    <xf numFmtId="0" fontId="34" fillId="25" borderId="35" xfId="0" applyFont="1" applyFill="1" applyBorder="1" applyAlignment="1" applyProtection="1">
      <alignment vertical="center"/>
    </xf>
    <xf numFmtId="0" fontId="34" fillId="25" borderId="11" xfId="0" applyFont="1" applyFill="1" applyBorder="1" applyAlignment="1" applyProtection="1">
      <alignment vertical="center"/>
    </xf>
    <xf numFmtId="0" fontId="34" fillId="25" borderId="55" xfId="0" applyFont="1" applyFill="1" applyBorder="1" applyAlignment="1" applyProtection="1">
      <alignment vertical="center"/>
    </xf>
    <xf numFmtId="3" fontId="33" fillId="25" borderId="52" xfId="0" applyNumberFormat="1" applyFont="1" applyFill="1" applyBorder="1" applyAlignment="1" applyProtection="1"/>
    <xf numFmtId="0" fontId="33" fillId="25" borderId="11" xfId="0" applyFont="1" applyFill="1" applyBorder="1" applyAlignment="1" applyProtection="1"/>
    <xf numFmtId="0" fontId="33" fillId="25" borderId="39" xfId="0" applyFont="1" applyFill="1" applyBorder="1" applyAlignment="1" applyProtection="1"/>
    <xf numFmtId="0" fontId="28" fillId="27" borderId="32" xfId="0" applyFont="1" applyFill="1" applyBorder="1" applyAlignment="1" applyProtection="1">
      <alignment horizontal="left" vertical="center" wrapText="1"/>
    </xf>
    <xf numFmtId="3" fontId="2" fillId="27" borderId="25" xfId="0" applyNumberFormat="1" applyFont="1" applyFill="1" applyBorder="1" applyAlignment="1" applyProtection="1">
      <alignment vertical="center"/>
    </xf>
    <xf numFmtId="0" fontId="28" fillId="27" borderId="16" xfId="0" applyFont="1" applyFill="1" applyBorder="1" applyAlignment="1" applyProtection="1"/>
    <xf numFmtId="0" fontId="28" fillId="27" borderId="29" xfId="0" applyFont="1" applyFill="1" applyBorder="1" applyAlignment="1" applyProtection="1"/>
    <xf numFmtId="3" fontId="2" fillId="33" borderId="29" xfId="0" applyNumberFormat="1" applyFont="1" applyFill="1" applyBorder="1" applyAlignment="1" applyProtection="1">
      <alignment horizontal="right" vertical="center"/>
    </xf>
    <xf numFmtId="3" fontId="2" fillId="33" borderId="38" xfId="0" applyNumberFormat="1" applyFont="1" applyFill="1" applyBorder="1" applyAlignment="1" applyProtection="1">
      <alignment horizontal="right" vertical="center"/>
    </xf>
    <xf numFmtId="0" fontId="28" fillId="25" borderId="32" xfId="0" applyFont="1" applyFill="1" applyBorder="1" applyAlignment="1" applyProtection="1">
      <alignment horizontal="left" vertical="center" wrapText="1"/>
    </xf>
    <xf numFmtId="3" fontId="2" fillId="25" borderId="25" xfId="0" applyNumberFormat="1" applyFont="1" applyFill="1" applyBorder="1" applyAlignment="1" applyProtection="1">
      <alignment vertical="center"/>
    </xf>
    <xf numFmtId="0" fontId="28" fillId="33" borderId="32" xfId="54" applyFont="1" applyFill="1" applyBorder="1" applyAlignment="1" applyProtection="1">
      <alignment horizontal="left" vertical="center" wrapText="1"/>
    </xf>
    <xf numFmtId="0" fontId="28" fillId="33" borderId="0" xfId="54" applyFont="1" applyFill="1" applyBorder="1" applyAlignment="1" applyProtection="1">
      <alignment horizontal="left" vertical="center" wrapText="1"/>
    </xf>
    <xf numFmtId="0" fontId="31" fillId="0" borderId="33" xfId="0" applyFont="1" applyBorder="1" applyAlignment="1" applyProtection="1">
      <alignment horizontal="center" vertical="center" textRotation="90"/>
    </xf>
    <xf numFmtId="0" fontId="31" fillId="0" borderId="25" xfId="0" applyFont="1" applyBorder="1" applyAlignment="1" applyProtection="1">
      <alignment horizontal="center" vertical="center" textRotation="90"/>
    </xf>
    <xf numFmtId="0" fontId="31" fillId="0" borderId="39" xfId="0" applyFont="1" applyBorder="1" applyAlignment="1" applyProtection="1">
      <alignment horizontal="center" vertical="center" textRotation="90"/>
    </xf>
    <xf numFmtId="0" fontId="28" fillId="25" borderId="32" xfId="0" applyFont="1" applyFill="1" applyBorder="1" applyAlignment="1" applyProtection="1">
      <alignment horizontal="left" vertical="center"/>
    </xf>
    <xf numFmtId="0" fontId="28" fillId="25" borderId="0" xfId="0" applyFont="1" applyFill="1" applyBorder="1" applyAlignment="1" applyProtection="1">
      <alignment horizontal="left" vertical="center"/>
    </xf>
    <xf numFmtId="0" fontId="28" fillId="25" borderId="21" xfId="0" applyFont="1" applyFill="1" applyBorder="1" applyAlignment="1" applyProtection="1">
      <alignment horizontal="left" vertical="center"/>
    </xf>
    <xf numFmtId="0" fontId="28" fillId="27" borderId="32" xfId="0" applyFont="1" applyFill="1" applyBorder="1" applyAlignment="1" applyProtection="1">
      <alignment vertical="center"/>
    </xf>
    <xf numFmtId="0" fontId="28" fillId="27" borderId="0" xfId="0" applyFont="1" applyFill="1" applyBorder="1" applyAlignment="1" applyProtection="1">
      <alignment vertical="center"/>
    </xf>
    <xf numFmtId="0" fontId="28" fillId="27" borderId="21" xfId="0" applyFont="1" applyFill="1" applyBorder="1" applyAlignment="1" applyProtection="1">
      <alignment vertical="center"/>
    </xf>
    <xf numFmtId="3" fontId="2" fillId="33" borderId="0" xfId="0" applyNumberFormat="1" applyFont="1" applyFill="1" applyBorder="1" applyAlignment="1" applyProtection="1">
      <alignment horizontal="right" vertical="center"/>
    </xf>
    <xf numFmtId="3" fontId="2" fillId="33" borderId="25" xfId="0" applyNumberFormat="1" applyFont="1" applyFill="1" applyBorder="1" applyAlignment="1" applyProtection="1">
      <alignment horizontal="right" vertical="center"/>
    </xf>
    <xf numFmtId="0" fontId="34" fillId="27" borderId="32" xfId="0" applyFont="1" applyFill="1" applyBorder="1" applyAlignment="1" applyProtection="1">
      <alignment horizontal="left" vertical="center"/>
    </xf>
    <xf numFmtId="0" fontId="34" fillId="27" borderId="0" xfId="0" applyFont="1" applyFill="1" applyBorder="1" applyAlignment="1" applyProtection="1">
      <alignment horizontal="left" vertical="center"/>
    </xf>
    <xf numFmtId="0" fontId="34" fillId="27" borderId="21" xfId="0" applyFont="1" applyFill="1" applyBorder="1" applyAlignment="1" applyProtection="1">
      <alignment horizontal="left" vertical="center"/>
    </xf>
    <xf numFmtId="3" fontId="2" fillId="27" borderId="20" xfId="0" applyNumberFormat="1" applyFont="1" applyFill="1" applyBorder="1" applyAlignment="1" applyProtection="1"/>
    <xf numFmtId="0" fontId="2" fillId="27" borderId="0" xfId="0" applyFont="1" applyFill="1" applyBorder="1" applyAlignment="1" applyProtection="1"/>
    <xf numFmtId="0" fontId="2" fillId="27" borderId="25" xfId="0" applyFont="1" applyFill="1" applyBorder="1" applyAlignment="1" applyProtection="1"/>
    <xf numFmtId="3" fontId="2" fillId="25" borderId="20" xfId="0" applyNumberFormat="1" applyFont="1" applyFill="1" applyBorder="1" applyAlignment="1" applyProtection="1"/>
    <xf numFmtId="0" fontId="2" fillId="25" borderId="0" xfId="0" applyFont="1" applyFill="1" applyBorder="1" applyAlignment="1" applyProtection="1"/>
    <xf numFmtId="0" fontId="2" fillId="25" borderId="25" xfId="0" applyFont="1" applyFill="1" applyBorder="1" applyAlignment="1" applyProtection="1"/>
    <xf numFmtId="0" fontId="34" fillId="25" borderId="32" xfId="0" applyFont="1" applyFill="1" applyBorder="1" applyAlignment="1" applyProtection="1">
      <alignment horizontal="left" vertical="center"/>
    </xf>
    <xf numFmtId="0" fontId="34" fillId="25" borderId="0" xfId="0" applyFont="1" applyFill="1" applyBorder="1" applyAlignment="1" applyProtection="1">
      <alignment horizontal="left" vertical="center"/>
    </xf>
    <xf numFmtId="0" fontId="34" fillId="25" borderId="21" xfId="0" applyFont="1" applyFill="1" applyBorder="1" applyAlignment="1" applyProtection="1">
      <alignment horizontal="left" vertical="center"/>
    </xf>
    <xf numFmtId="3" fontId="2" fillId="25" borderId="20" xfId="0" applyNumberFormat="1" applyFont="1" applyFill="1" applyBorder="1" applyAlignment="1" applyProtection="1">
      <alignment horizontal="right" vertical="center"/>
    </xf>
    <xf numFmtId="3" fontId="2" fillId="25" borderId="0" xfId="0" applyNumberFormat="1" applyFont="1" applyFill="1" applyBorder="1" applyAlignment="1" applyProtection="1">
      <alignment horizontal="right" vertical="center"/>
    </xf>
    <xf numFmtId="3" fontId="2" fillId="25" borderId="25" xfId="0" applyNumberFormat="1" applyFont="1" applyFill="1" applyBorder="1" applyAlignment="1" applyProtection="1">
      <alignment horizontal="right" vertical="center"/>
    </xf>
    <xf numFmtId="0" fontId="31" fillId="0" borderId="30" xfId="0" applyFont="1" applyBorder="1" applyAlignment="1" applyProtection="1">
      <alignment horizontal="center" vertical="center" textRotation="90"/>
    </xf>
    <xf numFmtId="0" fontId="1" fillId="0" borderId="30" xfId="0" applyFont="1" applyBorder="1" applyAlignment="1" applyProtection="1">
      <alignment horizontal="center" vertical="center" textRotation="90"/>
    </xf>
    <xf numFmtId="0" fontId="1" fillId="0" borderId="26" xfId="0" applyFont="1" applyBorder="1" applyAlignment="1" applyProtection="1">
      <alignment horizontal="center" vertical="center" textRotation="90"/>
    </xf>
    <xf numFmtId="3" fontId="2" fillId="32" borderId="0" xfId="0" applyNumberFormat="1" applyFont="1" applyFill="1" applyBorder="1" applyAlignment="1" applyProtection="1">
      <alignment horizontal="right" vertical="center"/>
    </xf>
    <xf numFmtId="3" fontId="2" fillId="32" borderId="21" xfId="0" applyNumberFormat="1" applyFont="1" applyFill="1" applyBorder="1" applyAlignment="1" applyProtection="1">
      <alignment horizontal="right" vertical="center"/>
    </xf>
    <xf numFmtId="0" fontId="34" fillId="25" borderId="32" xfId="0" applyFont="1" applyFill="1" applyBorder="1" applyAlignment="1" applyProtection="1">
      <alignment horizontal="left" vertical="center" wrapText="1"/>
    </xf>
    <xf numFmtId="0" fontId="34" fillId="32" borderId="0" xfId="0" applyFont="1" applyFill="1" applyBorder="1" applyAlignment="1" applyProtection="1">
      <alignment horizontal="left" vertical="center" wrapText="1"/>
    </xf>
    <xf numFmtId="3" fontId="33" fillId="25" borderId="0" xfId="0" applyNumberFormat="1" applyFont="1" applyFill="1" applyBorder="1" applyAlignment="1" applyProtection="1">
      <alignment vertical="center"/>
    </xf>
    <xf numFmtId="3" fontId="33" fillId="25" borderId="25" xfId="0" applyNumberFormat="1" applyFont="1" applyFill="1" applyBorder="1" applyAlignment="1" applyProtection="1">
      <alignment vertical="center"/>
    </xf>
    <xf numFmtId="0" fontId="34" fillId="25" borderId="35" xfId="0" applyFont="1" applyFill="1" applyBorder="1" applyAlignment="1" applyProtection="1"/>
    <xf numFmtId="0" fontId="5" fillId="25" borderId="11" xfId="0" applyFont="1" applyFill="1" applyBorder="1" applyAlignment="1" applyProtection="1"/>
    <xf numFmtId="0" fontId="31" fillId="0" borderId="16" xfId="0" applyFont="1" applyBorder="1" applyAlignment="1" applyProtection="1">
      <alignment horizontal="center" vertical="center" textRotation="90"/>
    </xf>
    <xf numFmtId="0" fontId="31" fillId="0" borderId="32" xfId="0" applyFont="1" applyBorder="1" applyAlignment="1" applyProtection="1">
      <alignment horizontal="center" vertical="center" textRotation="90"/>
    </xf>
    <xf numFmtId="0" fontId="31" fillId="0" borderId="35" xfId="0" applyFont="1" applyBorder="1" applyAlignment="1" applyProtection="1">
      <alignment horizontal="center" vertical="center" textRotation="90"/>
    </xf>
    <xf numFmtId="0" fontId="28" fillId="25" borderId="16" xfId="0" applyFont="1" applyFill="1" applyBorder="1" applyAlignment="1" applyProtection="1">
      <alignment horizontal="left" vertical="center" wrapText="1"/>
    </xf>
    <xf numFmtId="0" fontId="28" fillId="25" borderId="29" xfId="0" applyFont="1" applyFill="1" applyBorder="1" applyAlignment="1" applyProtection="1">
      <alignment horizontal="left" vertical="center" wrapText="1"/>
    </xf>
    <xf numFmtId="3" fontId="2" fillId="25" borderId="29" xfId="0" applyNumberFormat="1" applyFont="1" applyFill="1" applyBorder="1" applyAlignment="1" applyProtection="1">
      <alignment horizontal="right" vertical="center"/>
    </xf>
    <xf numFmtId="3" fontId="2" fillId="25" borderId="38" xfId="0" applyNumberFormat="1" applyFont="1" applyFill="1" applyBorder="1" applyAlignment="1" applyProtection="1">
      <alignment horizontal="right" vertical="center"/>
    </xf>
    <xf numFmtId="0" fontId="34" fillId="25" borderId="32" xfId="0" applyFont="1" applyFill="1" applyBorder="1" applyAlignment="1" applyProtection="1">
      <alignment vertical="center"/>
    </xf>
    <xf numFmtId="0" fontId="34" fillId="25" borderId="0" xfId="0" applyFont="1" applyFill="1" applyBorder="1" applyAlignment="1" applyProtection="1">
      <alignment vertical="center"/>
    </xf>
    <xf numFmtId="0" fontId="34" fillId="25" borderId="21" xfId="0" applyFont="1" applyFill="1" applyBorder="1" applyAlignment="1" applyProtection="1">
      <alignment vertical="center"/>
    </xf>
    <xf numFmtId="0" fontId="34" fillId="33" borderId="0" xfId="0" applyFont="1" applyFill="1" applyBorder="1" applyAlignment="1" applyProtection="1">
      <alignment horizontal="left" vertical="center" wrapText="1"/>
    </xf>
    <xf numFmtId="0" fontId="28" fillId="25" borderId="32" xfId="0" applyFont="1" applyFill="1" applyBorder="1" applyAlignment="1" applyProtection="1">
      <alignment vertical="center" wrapText="1"/>
    </xf>
    <xf numFmtId="0" fontId="1" fillId="25" borderId="0" xfId="0" applyFont="1" applyFill="1" applyBorder="1" applyAlignment="1" applyProtection="1">
      <alignment vertical="center" wrapText="1"/>
    </xf>
    <xf numFmtId="0" fontId="34" fillId="25" borderId="35" xfId="0" applyFont="1" applyFill="1" applyBorder="1" applyAlignment="1" applyProtection="1">
      <alignment horizontal="left" vertical="center" wrapText="1"/>
    </xf>
    <xf numFmtId="0" fontId="34" fillId="25" borderId="11" xfId="0" applyFont="1" applyFill="1" applyBorder="1" applyAlignment="1" applyProtection="1">
      <alignment horizontal="left" vertical="center" wrapText="1"/>
    </xf>
    <xf numFmtId="3" fontId="33" fillId="25" borderId="11" xfId="0" applyNumberFormat="1" applyFont="1" applyFill="1" applyBorder="1" applyAlignment="1" applyProtection="1">
      <alignment vertical="center"/>
    </xf>
    <xf numFmtId="3" fontId="33" fillId="25" borderId="39" xfId="0" applyNumberFormat="1" applyFont="1" applyFill="1" applyBorder="1" applyAlignment="1" applyProtection="1">
      <alignment vertical="center"/>
    </xf>
    <xf numFmtId="3" fontId="33" fillId="33" borderId="0" xfId="0" applyNumberFormat="1" applyFont="1" applyFill="1" applyBorder="1" applyAlignment="1" applyProtection="1">
      <alignment horizontal="right" vertical="center"/>
    </xf>
    <xf numFmtId="3" fontId="33" fillId="33" borderId="21" xfId="0" applyNumberFormat="1" applyFont="1" applyFill="1" applyBorder="1" applyAlignment="1" applyProtection="1">
      <alignment horizontal="right" vertical="center"/>
    </xf>
    <xf numFmtId="0" fontId="31" fillId="0" borderId="38" xfId="0" applyFont="1" applyBorder="1" applyAlignment="1" applyProtection="1">
      <alignment horizontal="center" vertical="center" textRotation="90" wrapText="1"/>
    </xf>
    <xf numFmtId="0" fontId="31" fillId="0" borderId="25" xfId="0" applyFont="1" applyBorder="1" applyAlignment="1" applyProtection="1">
      <alignment horizontal="center" vertical="center" textRotation="90" wrapText="1"/>
    </xf>
    <xf numFmtId="0" fontId="31" fillId="0" borderId="39" xfId="0" applyFont="1" applyBorder="1" applyAlignment="1" applyProtection="1">
      <alignment horizontal="center" vertical="center" textRotation="90" wrapText="1"/>
    </xf>
    <xf numFmtId="0" fontId="28" fillId="27" borderId="32" xfId="0" applyFont="1" applyFill="1" applyBorder="1" applyAlignment="1" applyProtection="1"/>
    <xf numFmtId="3" fontId="33" fillId="32" borderId="0" xfId="0" applyNumberFormat="1" applyFont="1" applyFill="1" applyBorder="1" applyAlignment="1" applyProtection="1">
      <alignment horizontal="right" vertical="center"/>
    </xf>
    <xf numFmtId="3" fontId="33" fillId="32" borderId="21" xfId="0" applyNumberFormat="1" applyFont="1" applyFill="1" applyBorder="1" applyAlignment="1" applyProtection="1">
      <alignment horizontal="right" vertical="center"/>
    </xf>
    <xf numFmtId="0" fontId="28" fillId="33" borderId="0" xfId="0" applyFont="1" applyFill="1" applyBorder="1" applyAlignment="1" applyProtection="1">
      <alignment horizontal="left" vertical="center" wrapText="1"/>
    </xf>
    <xf numFmtId="0" fontId="28" fillId="33" borderId="0" xfId="54" applyFont="1" applyFill="1" applyAlignment="1" applyProtection="1">
      <alignment horizontal="left" vertical="center" wrapText="1"/>
    </xf>
    <xf numFmtId="3" fontId="2" fillId="33" borderId="0" xfId="54" applyNumberFormat="1" applyFont="1" applyFill="1" applyBorder="1" applyAlignment="1" applyProtection="1">
      <alignment horizontal="right" vertical="center"/>
    </xf>
    <xf numFmtId="3" fontId="2" fillId="33" borderId="21" xfId="54" applyNumberFormat="1" applyFont="1" applyFill="1" applyBorder="1" applyAlignment="1" applyProtection="1">
      <alignment horizontal="right" vertical="center"/>
    </xf>
    <xf numFmtId="0" fontId="31" fillId="0" borderId="31" xfId="0" applyFont="1" applyBorder="1" applyAlignment="1" applyProtection="1">
      <alignment horizontal="center" vertical="center" textRotation="90"/>
    </xf>
    <xf numFmtId="0" fontId="28" fillId="25" borderId="17" xfId="0" applyFont="1" applyFill="1" applyBorder="1" applyAlignment="1" applyProtection="1">
      <alignment horizontal="left" vertical="center" wrapText="1"/>
    </xf>
    <xf numFmtId="0" fontId="28" fillId="25" borderId="18" xfId="0" applyFont="1" applyFill="1" applyBorder="1" applyAlignment="1" applyProtection="1">
      <alignment horizontal="left" vertical="center" wrapText="1"/>
    </xf>
    <xf numFmtId="3" fontId="2" fillId="25" borderId="18" xfId="0" applyNumberFormat="1" applyFont="1" applyFill="1" applyBorder="1" applyAlignment="1" applyProtection="1">
      <alignment vertical="center"/>
    </xf>
    <xf numFmtId="0" fontId="28" fillId="27" borderId="20" xfId="0" applyFont="1" applyFill="1" applyBorder="1" applyAlignment="1" applyProtection="1">
      <alignment horizontal="left" vertical="center" wrapText="1"/>
    </xf>
    <xf numFmtId="0" fontId="34" fillId="27" borderId="0" xfId="0" applyFont="1" applyFill="1" applyBorder="1" applyAlignment="1" applyProtection="1">
      <alignment horizontal="left" vertical="center" wrapText="1"/>
    </xf>
    <xf numFmtId="3" fontId="2" fillId="33" borderId="21" xfId="0" applyNumberFormat="1" applyFont="1" applyFill="1" applyBorder="1" applyAlignment="1" applyProtection="1">
      <alignment horizontal="right" vertical="center"/>
    </xf>
    <xf numFmtId="0" fontId="34" fillId="25" borderId="20" xfId="0" applyFont="1" applyFill="1" applyBorder="1" applyAlignment="1" applyProtection="1">
      <alignment horizontal="left" vertical="center" wrapText="1"/>
    </xf>
    <xf numFmtId="0" fontId="31" fillId="0" borderId="12" xfId="0" applyFont="1" applyBorder="1" applyAlignment="1" applyProtection="1">
      <alignment horizontal="center" vertical="center" textRotation="90"/>
    </xf>
    <xf numFmtId="0" fontId="31" fillId="0" borderId="13" xfId="0" applyFont="1" applyBorder="1" applyAlignment="1" applyProtection="1">
      <alignment horizontal="center" vertical="center" textRotation="90"/>
    </xf>
    <xf numFmtId="0" fontId="28" fillId="27" borderId="16" xfId="0" applyFont="1" applyFill="1" applyBorder="1" applyAlignment="1" applyProtection="1">
      <alignment horizontal="left" vertical="center" wrapText="1"/>
    </xf>
    <xf numFmtId="0" fontId="28" fillId="27" borderId="29" xfId="0" applyFont="1" applyFill="1" applyBorder="1" applyAlignment="1" applyProtection="1">
      <alignment horizontal="left" vertical="center" wrapText="1"/>
    </xf>
    <xf numFmtId="3" fontId="2" fillId="27" borderId="29" xfId="0" applyNumberFormat="1" applyFont="1" applyFill="1" applyBorder="1" applyAlignment="1" applyProtection="1">
      <alignment vertical="center"/>
    </xf>
    <xf numFmtId="3" fontId="2" fillId="27" borderId="38" xfId="0" applyNumberFormat="1" applyFont="1" applyFill="1" applyBorder="1" applyAlignment="1" applyProtection="1">
      <alignment vertical="center"/>
    </xf>
    <xf numFmtId="0" fontId="34" fillId="27" borderId="0" xfId="0" applyFont="1" applyFill="1" applyBorder="1" applyAlignment="1" applyProtection="1">
      <alignment vertical="center"/>
    </xf>
    <xf numFmtId="0" fontId="65" fillId="0" borderId="40" xfId="54" applyFont="1" applyBorder="1" applyAlignment="1" applyProtection="1">
      <alignment horizontal="center" vertical="center" wrapText="1"/>
    </xf>
    <xf numFmtId="0" fontId="65" fillId="0" borderId="41" xfId="54" applyFont="1" applyBorder="1" applyAlignment="1" applyProtection="1">
      <alignment horizontal="center" vertical="center" wrapText="1"/>
    </xf>
    <xf numFmtId="0" fontId="65" fillId="0" borderId="42" xfId="54" applyFont="1" applyBorder="1" applyAlignment="1" applyProtection="1">
      <alignment horizontal="center" vertical="center" wrapText="1"/>
    </xf>
    <xf numFmtId="0" fontId="65" fillId="0" borderId="43" xfId="54" applyFont="1" applyBorder="1" applyAlignment="1" applyProtection="1">
      <alignment horizontal="center" vertical="center" wrapText="1"/>
    </xf>
    <xf numFmtId="0" fontId="65" fillId="0" borderId="0" xfId="54" applyFont="1" applyBorder="1" applyAlignment="1" applyProtection="1">
      <alignment horizontal="center" vertical="center" wrapText="1"/>
    </xf>
    <xf numFmtId="0" fontId="65" fillId="0" borderId="44" xfId="54" applyFont="1" applyBorder="1" applyAlignment="1" applyProtection="1">
      <alignment horizontal="center" vertical="center" wrapText="1"/>
    </xf>
    <xf numFmtId="0" fontId="65" fillId="0" borderId="45" xfId="54" applyFont="1" applyBorder="1" applyAlignment="1" applyProtection="1">
      <alignment horizontal="center" vertical="center" wrapText="1"/>
    </xf>
    <xf numFmtId="0" fontId="65" fillId="0" borderId="46" xfId="54" applyFont="1" applyBorder="1" applyAlignment="1" applyProtection="1">
      <alignment horizontal="center" vertical="center" wrapText="1"/>
    </xf>
    <xf numFmtId="0" fontId="65" fillId="0" borderId="47" xfId="54" applyFont="1" applyBorder="1" applyAlignment="1" applyProtection="1">
      <alignment horizontal="center" vertical="center" wrapText="1"/>
    </xf>
    <xf numFmtId="0" fontId="34" fillId="27" borderId="35" xfId="0" applyFont="1" applyFill="1" applyBorder="1" applyAlignment="1" applyProtection="1">
      <alignment horizontal="left" vertical="center" wrapText="1"/>
    </xf>
    <xf numFmtId="0" fontId="34" fillId="27" borderId="11" xfId="0" applyFont="1" applyFill="1" applyBorder="1" applyAlignment="1" applyProtection="1">
      <alignment horizontal="left" vertical="center" wrapText="1"/>
    </xf>
    <xf numFmtId="3" fontId="33" fillId="27" borderId="11" xfId="0" applyNumberFormat="1" applyFont="1" applyFill="1" applyBorder="1" applyAlignment="1" applyProtection="1">
      <alignment vertical="center"/>
    </xf>
    <xf numFmtId="3" fontId="33" fillId="27" borderId="39" xfId="0" applyNumberFormat="1" applyFont="1" applyFill="1" applyBorder="1" applyAlignment="1" applyProtection="1">
      <alignment vertical="center"/>
    </xf>
    <xf numFmtId="0" fontId="33" fillId="25" borderId="12" xfId="0" applyFont="1" applyFill="1" applyBorder="1" applyAlignment="1" applyProtection="1">
      <alignment horizontal="center" vertical="center" textRotation="90" wrapText="1"/>
    </xf>
    <xf numFmtId="0" fontId="33" fillId="25" borderId="33" xfId="0" applyFont="1" applyFill="1" applyBorder="1" applyAlignment="1" applyProtection="1">
      <alignment horizontal="center" vertical="center" textRotation="90" wrapText="1"/>
    </xf>
    <xf numFmtId="0" fontId="33" fillId="25" borderId="39" xfId="0" applyFont="1" applyFill="1" applyBorder="1" applyAlignment="1" applyProtection="1">
      <alignment horizontal="center" vertical="center" textRotation="90" wrapText="1"/>
    </xf>
    <xf numFmtId="0" fontId="34" fillId="27" borderId="23" xfId="0" applyFont="1" applyFill="1" applyBorder="1" applyAlignment="1" applyProtection="1">
      <alignment horizontal="left" vertical="center" wrapText="1"/>
    </xf>
    <xf numFmtId="3" fontId="33" fillId="27" borderId="23" xfId="0" applyNumberFormat="1" applyFont="1" applyFill="1" applyBorder="1" applyAlignment="1" applyProtection="1">
      <alignment vertical="center"/>
    </xf>
    <xf numFmtId="0" fontId="28" fillId="27" borderId="0" xfId="0" applyFont="1" applyFill="1" applyBorder="1" applyAlignment="1" applyProtection="1">
      <alignment horizontal="left" vertical="center"/>
    </xf>
    <xf numFmtId="0" fontId="36" fillId="32" borderId="34" xfId="0" applyFont="1" applyFill="1" applyBorder="1" applyAlignment="1" applyProtection="1">
      <alignment horizontal="left" vertical="center"/>
    </xf>
    <xf numFmtId="0" fontId="36" fillId="32" borderId="15" xfId="0" applyFont="1" applyFill="1" applyBorder="1" applyAlignment="1" applyProtection="1">
      <alignment horizontal="left" vertical="center"/>
    </xf>
    <xf numFmtId="0" fontId="1" fillId="32" borderId="15" xfId="0" applyFont="1" applyFill="1" applyBorder="1" applyAlignment="1" applyProtection="1">
      <alignment horizontal="center"/>
    </xf>
    <xf numFmtId="0" fontId="28" fillId="32" borderId="15" xfId="0" applyFont="1" applyFill="1" applyBorder="1" applyAlignment="1" applyProtection="1">
      <alignment horizontal="center" vertical="center"/>
    </xf>
    <xf numFmtId="0" fontId="1" fillId="33" borderId="46" xfId="0" applyFont="1" applyFill="1" applyBorder="1" applyAlignment="1" applyProtection="1">
      <alignment horizontal="center"/>
    </xf>
    <xf numFmtId="0" fontId="1" fillId="33" borderId="48" xfId="0" applyFont="1" applyFill="1" applyBorder="1" applyAlignment="1" applyProtection="1">
      <alignment horizontal="center"/>
    </xf>
    <xf numFmtId="0" fontId="1" fillId="33" borderId="49" xfId="0" applyFont="1" applyFill="1" applyBorder="1" applyAlignment="1" applyProtection="1">
      <alignment horizontal="center"/>
    </xf>
    <xf numFmtId="0" fontId="33" fillId="25" borderId="0" xfId="0" applyFont="1" applyFill="1" applyBorder="1" applyAlignment="1" applyProtection="1">
      <alignment horizontal="center" vertical="top" wrapText="1"/>
    </xf>
    <xf numFmtId="0" fontId="33" fillId="25" borderId="0" xfId="0" applyFont="1" applyFill="1" applyBorder="1" applyAlignment="1" applyProtection="1"/>
    <xf numFmtId="0" fontId="33" fillId="25" borderId="21" xfId="0" applyFont="1" applyFill="1" applyBorder="1" applyAlignment="1" applyProtection="1"/>
    <xf numFmtId="0" fontId="31" fillId="27" borderId="20" xfId="0" applyFont="1" applyFill="1" applyBorder="1" applyAlignment="1" applyProtection="1">
      <alignment horizontal="left" vertical="center" wrapText="1"/>
    </xf>
    <xf numFmtId="0" fontId="1" fillId="0" borderId="20" xfId="0" applyFont="1" applyBorder="1" applyAlignment="1" applyProtection="1"/>
    <xf numFmtId="0" fontId="1" fillId="27" borderId="21" xfId="0" applyFont="1" applyFill="1" applyBorder="1" applyAlignment="1" applyProtection="1"/>
    <xf numFmtId="49" fontId="32" fillId="27" borderId="36" xfId="0" applyNumberFormat="1" applyFont="1" applyFill="1" applyBorder="1" applyAlignment="1" applyProtection="1">
      <alignment horizontal="center" vertical="center"/>
    </xf>
    <xf numFmtId="49" fontId="32" fillId="27" borderId="37" xfId="0" applyNumberFormat="1"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3" fontId="32" fillId="0" borderId="0" xfId="0" applyNumberFormat="1" applyFont="1" applyFill="1" applyBorder="1" applyAlignment="1" applyProtection="1">
      <alignment vertical="center"/>
    </xf>
    <xf numFmtId="0" fontId="28" fillId="25" borderId="0" xfId="0" applyFont="1" applyFill="1" applyBorder="1" applyAlignment="1" applyProtection="1"/>
    <xf numFmtId="0" fontId="1" fillId="25" borderId="0" xfId="0" applyFont="1" applyFill="1" applyBorder="1" applyAlignment="1" applyProtection="1"/>
    <xf numFmtId="0" fontId="28" fillId="25" borderId="0" xfId="0" applyFont="1" applyFill="1" applyBorder="1" applyAlignment="1" applyProtection="1">
      <alignment vertical="center" wrapText="1"/>
    </xf>
    <xf numFmtId="0" fontId="1" fillId="0" borderId="0" xfId="0" applyFont="1" applyBorder="1" applyAlignment="1" applyProtection="1">
      <alignment wrapText="1"/>
    </xf>
    <xf numFmtId="3" fontId="32" fillId="0" borderId="0" xfId="0" applyNumberFormat="1" applyFont="1" applyFill="1" applyBorder="1" applyAlignment="1" applyProtection="1">
      <alignment horizontal="right" vertical="center"/>
    </xf>
    <xf numFmtId="0" fontId="28" fillId="27" borderId="22" xfId="0" applyFont="1" applyFill="1" applyBorder="1" applyAlignment="1" applyProtection="1">
      <alignment horizontal="left" vertical="center"/>
    </xf>
    <xf numFmtId="0" fontId="28" fillId="27" borderId="23" xfId="0" applyFont="1" applyFill="1" applyBorder="1" applyAlignment="1" applyProtection="1">
      <alignment horizontal="left" vertical="center"/>
    </xf>
    <xf numFmtId="0" fontId="33" fillId="27" borderId="22" xfId="0" applyFont="1" applyFill="1" applyBorder="1" applyAlignment="1" applyProtection="1">
      <alignment horizontal="center" vertical="center"/>
    </xf>
    <xf numFmtId="0" fontId="1" fillId="0" borderId="23" xfId="0" applyFont="1" applyBorder="1" applyAlignment="1" applyProtection="1">
      <alignment horizontal="center" vertical="center"/>
    </xf>
    <xf numFmtId="0" fontId="1" fillId="0" borderId="24" xfId="0" applyFont="1" applyBorder="1" applyAlignment="1" applyProtection="1">
      <alignment horizontal="center" vertical="center"/>
    </xf>
    <xf numFmtId="1" fontId="32" fillId="25" borderId="11" xfId="0" applyNumberFormat="1" applyFont="1" applyFill="1" applyBorder="1" applyAlignment="1" applyProtection="1">
      <alignment horizontal="center" vertical="center"/>
    </xf>
    <xf numFmtId="1" fontId="32" fillId="25" borderId="39" xfId="0" applyNumberFormat="1" applyFont="1" applyFill="1" applyBorder="1" applyAlignment="1" applyProtection="1">
      <alignment horizontal="center" vertical="center"/>
    </xf>
    <xf numFmtId="0" fontId="37" fillId="25" borderId="0" xfId="0" applyFont="1" applyFill="1" applyBorder="1" applyAlignment="1" applyProtection="1">
      <alignment horizontal="right" vertical="center"/>
    </xf>
    <xf numFmtId="49" fontId="37" fillId="25" borderId="0" xfId="0" applyNumberFormat="1" applyFont="1" applyFill="1" applyAlignment="1" applyProtection="1">
      <alignment horizontal="left" vertical="center"/>
    </xf>
    <xf numFmtId="0" fontId="31" fillId="25" borderId="0" xfId="0" applyFont="1" applyFill="1" applyBorder="1" applyAlignment="1" applyProtection="1">
      <alignment horizontal="center" vertical="center"/>
    </xf>
    <xf numFmtId="0" fontId="31" fillId="25" borderId="21" xfId="0" applyFont="1" applyFill="1" applyBorder="1" applyAlignment="1" applyProtection="1">
      <alignment horizontal="center" vertical="center"/>
    </xf>
    <xf numFmtId="3" fontId="5" fillId="25" borderId="36" xfId="0" applyNumberFormat="1" applyFont="1" applyFill="1" applyBorder="1" applyAlignment="1" applyProtection="1">
      <alignment horizontal="right" vertical="center"/>
    </xf>
    <xf numFmtId="3" fontId="5" fillId="25" borderId="27" xfId="0" applyNumberFormat="1" applyFont="1" applyFill="1" applyBorder="1" applyAlignment="1" applyProtection="1">
      <alignment horizontal="right" vertical="center"/>
    </xf>
    <xf numFmtId="3" fontId="5" fillId="25" borderId="37" xfId="0" applyNumberFormat="1" applyFont="1" applyFill="1" applyBorder="1" applyAlignment="1" applyProtection="1">
      <alignment horizontal="right" vertical="center"/>
    </xf>
    <xf numFmtId="0" fontId="1" fillId="25" borderId="21" xfId="0" applyFont="1" applyFill="1" applyBorder="1" applyAlignment="1" applyProtection="1"/>
    <xf numFmtId="0" fontId="1" fillId="25" borderId="20" xfId="0" applyFont="1" applyFill="1" applyBorder="1" applyAlignment="1" applyProtection="1"/>
    <xf numFmtId="0" fontId="36" fillId="25" borderId="16" xfId="0" applyFont="1" applyFill="1" applyBorder="1" applyAlignment="1" applyProtection="1">
      <alignment horizontal="center" vertical="top" wrapText="1"/>
    </xf>
    <xf numFmtId="0" fontId="36" fillId="25" borderId="29" xfId="0" applyFont="1" applyFill="1" applyBorder="1" applyAlignment="1" applyProtection="1">
      <alignment horizontal="center" vertical="top" wrapText="1"/>
    </xf>
    <xf numFmtId="0" fontId="36" fillId="25" borderId="38" xfId="0" applyFont="1" applyFill="1" applyBorder="1" applyAlignment="1" applyProtection="1">
      <alignment horizontal="center" vertical="top" wrapText="1"/>
    </xf>
    <xf numFmtId="0" fontId="36" fillId="25" borderId="20" xfId="0" applyFont="1" applyFill="1" applyBorder="1" applyAlignment="1" applyProtection="1">
      <alignment horizontal="center" wrapText="1"/>
    </xf>
    <xf numFmtId="0" fontId="1" fillId="0" borderId="0" xfId="0" applyFont="1" applyBorder="1" applyAlignment="1" applyProtection="1">
      <alignment horizontal="center"/>
    </xf>
    <xf numFmtId="0" fontId="1" fillId="0" borderId="22" xfId="0" applyFont="1" applyBorder="1" applyAlignment="1" applyProtection="1">
      <alignment horizontal="center"/>
    </xf>
    <xf numFmtId="0" fontId="1" fillId="0" borderId="23" xfId="0" applyFont="1" applyBorder="1" applyAlignment="1" applyProtection="1">
      <alignment horizontal="center"/>
    </xf>
    <xf numFmtId="0" fontId="1" fillId="0" borderId="10" xfId="0" applyFont="1" applyFill="1" applyBorder="1" applyAlignment="1" applyProtection="1">
      <alignment wrapText="1"/>
    </xf>
  </cellXfs>
  <cellStyles count="5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47"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stilo 1" xfId="31"/>
    <cellStyle name="Euro" xfId="32"/>
    <cellStyle name="Euro 2" xfId="33"/>
    <cellStyle name="Euro 2 2" xfId="34"/>
    <cellStyle name="Euro 3" xfId="35"/>
    <cellStyle name="Euro 3 2" xfId="36"/>
    <cellStyle name="Euro 4" xfId="37"/>
    <cellStyle name="Hipervínculo" xfId="52" builtinId="8"/>
    <cellStyle name="Incorrecto" xfId="38" builtinId="27" customBuiltin="1"/>
    <cellStyle name="Millares" xfId="51" builtinId="3"/>
    <cellStyle name="Neutral" xfId="39" builtinId="28" customBuiltin="1"/>
    <cellStyle name="Normal" xfId="0" builtinId="0"/>
    <cellStyle name="Normal 2" xfId="40"/>
    <cellStyle name="Normal 2 2" xfId="41"/>
    <cellStyle name="Normal 4" xfId="54"/>
    <cellStyle name="Notas" xfId="42" builtinId="10" customBuiltin="1"/>
    <cellStyle name="Porcentaje" xfId="53" builtinId="5"/>
    <cellStyle name="Salida" xfId="43" builtinId="21" customBuiltin="1"/>
    <cellStyle name="Texto de advertencia" xfId="44" builtinId="11" customBuiltin="1"/>
    <cellStyle name="Texto explicativo" xfId="45" builtinId="53" customBuiltin="1"/>
    <cellStyle name="Título" xfId="46" builtinId="15" customBuiltin="1"/>
    <cellStyle name="Título 2" xfId="48" builtinId="17" customBuiltin="1"/>
    <cellStyle name="Título 3" xfId="49" builtinId="18" customBuiltin="1"/>
    <cellStyle name="Total" xfId="5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1</xdr:row>
      <xdr:rowOff>152400</xdr:rowOff>
    </xdr:from>
    <xdr:to>
      <xdr:col>22</xdr:col>
      <xdr:colOff>622935</xdr:colOff>
      <xdr:row>1</xdr:row>
      <xdr:rowOff>209550</xdr:rowOff>
    </xdr:to>
    <xdr:pic>
      <xdr:nvPicPr>
        <xdr:cNvPr id="453803"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35275" y="152400"/>
          <a:ext cx="2886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0</xdr:row>
      <xdr:rowOff>0</xdr:rowOff>
    </xdr:from>
    <xdr:to>
      <xdr:col>22</xdr:col>
      <xdr:colOff>622935</xdr:colOff>
      <xdr:row>0</xdr:row>
      <xdr:rowOff>9525</xdr:rowOff>
    </xdr:to>
    <xdr:pic>
      <xdr:nvPicPr>
        <xdr:cNvPr id="453804"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3527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777241</xdr:colOff>
      <xdr:row>0</xdr:row>
      <xdr:rowOff>15240</xdr:rowOff>
    </xdr:from>
    <xdr:to>
      <xdr:col>7</xdr:col>
      <xdr:colOff>1066801</xdr:colOff>
      <xdr:row>3</xdr:row>
      <xdr:rowOff>114338</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17181" y="15240"/>
          <a:ext cx="1493520" cy="8382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962025</xdr:colOff>
      <xdr:row>0</xdr:row>
      <xdr:rowOff>9525</xdr:rowOff>
    </xdr:to>
    <xdr:pic>
      <xdr:nvPicPr>
        <xdr:cNvPr id="46505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0</xdr:rowOff>
    </xdr:from>
    <xdr:to>
      <xdr:col>4</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4</xdr:row>
      <xdr:rowOff>0</xdr:rowOff>
    </xdr:from>
    <xdr:to>
      <xdr:col>4</xdr:col>
      <xdr:colOff>0</xdr:colOff>
      <xdr:row>4</xdr:row>
      <xdr:rowOff>295275</xdr:rowOff>
    </xdr:to>
    <xdr:sp macro="" textlink="">
      <xdr:nvSpPr>
        <xdr:cNvPr id="10" name="Text Box 13"/>
        <xdr:cNvSpPr txBox="1">
          <a:spLocks noChangeArrowheads="1"/>
        </xdr:cNvSpPr>
      </xdr:nvSpPr>
      <xdr:spPr bwMode="auto">
        <a:xfrm>
          <a:off x="9121140" y="303276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5</xdr:col>
      <xdr:colOff>7620</xdr:colOff>
      <xdr:row>0</xdr:row>
      <xdr:rowOff>144780</xdr:rowOff>
    </xdr:from>
    <xdr:to>
      <xdr:col>6</xdr:col>
      <xdr:colOff>358140</xdr:colOff>
      <xdr:row>3</xdr:row>
      <xdr:rowOff>152438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25840" y="144780"/>
          <a:ext cx="1493520" cy="8382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40005</xdr:colOff>
      <xdr:row>0</xdr:row>
      <xdr:rowOff>9525</xdr:rowOff>
    </xdr:to>
    <xdr:pic>
      <xdr:nvPicPr>
        <xdr:cNvPr id="46709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0</xdr:rowOff>
    </xdr:from>
    <xdr:to>
      <xdr:col>4</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4</xdr:row>
      <xdr:rowOff>0</xdr:rowOff>
    </xdr:from>
    <xdr:to>
      <xdr:col>4</xdr:col>
      <xdr:colOff>0</xdr:colOff>
      <xdr:row>4</xdr:row>
      <xdr:rowOff>295275</xdr:rowOff>
    </xdr:to>
    <xdr:sp macro="" textlink="">
      <xdr:nvSpPr>
        <xdr:cNvPr id="8" name="Text Box 13"/>
        <xdr:cNvSpPr txBox="1">
          <a:spLocks noChangeArrowheads="1"/>
        </xdr:cNvSpPr>
      </xdr:nvSpPr>
      <xdr:spPr bwMode="auto">
        <a:xfrm>
          <a:off x="6858000" y="303276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5</xdr:col>
      <xdr:colOff>289560</xdr:colOff>
      <xdr:row>0</xdr:row>
      <xdr:rowOff>182880</xdr:rowOff>
    </xdr:from>
    <xdr:to>
      <xdr:col>6</xdr:col>
      <xdr:colOff>845820</xdr:colOff>
      <xdr:row>4</xdr:row>
      <xdr:rowOff>30518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69680" y="182880"/>
          <a:ext cx="1493520" cy="8382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200025</xdr:colOff>
      <xdr:row>0</xdr:row>
      <xdr:rowOff>9525</xdr:rowOff>
    </xdr:to>
    <xdr:pic>
      <xdr:nvPicPr>
        <xdr:cNvPr id="46813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3</xdr:row>
      <xdr:rowOff>0</xdr:rowOff>
    </xdr:from>
    <xdr:to>
      <xdr:col>4</xdr:col>
      <xdr:colOff>0</xdr:colOff>
      <xdr:row>3</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2</xdr:col>
      <xdr:colOff>0</xdr:colOff>
      <xdr:row>0</xdr:row>
      <xdr:rowOff>0</xdr:rowOff>
    </xdr:from>
    <xdr:to>
      <xdr:col>3</xdr:col>
      <xdr:colOff>1000125</xdr:colOff>
      <xdr:row>0</xdr:row>
      <xdr:rowOff>9525</xdr:rowOff>
    </xdr:to>
    <xdr:pic>
      <xdr:nvPicPr>
        <xdr:cNvPr id="8"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2960" y="243840"/>
          <a:ext cx="296608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6</xdr:col>
      <xdr:colOff>708660</xdr:colOff>
      <xdr:row>3</xdr:row>
      <xdr:rowOff>91478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02980" y="0"/>
          <a:ext cx="1493520" cy="8382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45720</xdr:colOff>
      <xdr:row>0</xdr:row>
      <xdr:rowOff>38100</xdr:rowOff>
    </xdr:from>
    <xdr:to>
      <xdr:col>1</xdr:col>
      <xdr:colOff>45720</xdr:colOff>
      <xdr:row>2</xdr:row>
      <xdr:rowOff>45720</xdr:rowOff>
    </xdr:to>
    <xdr:pic>
      <xdr:nvPicPr>
        <xdr:cNvPr id="2" name="Picture 323"/>
        <xdr:cNvPicPr>
          <a:picLocks noChangeAspect="1" noChangeArrowheads="1"/>
        </xdr:cNvPicPr>
      </xdr:nvPicPr>
      <xdr:blipFill>
        <a:blip xmlns:r="http://schemas.openxmlformats.org/officeDocument/2006/relationships" r:embed="rId1"/>
        <a:srcRect/>
        <a:stretch>
          <a:fillRect/>
        </a:stretch>
      </xdr:blipFill>
      <xdr:spPr bwMode="auto">
        <a:xfrm>
          <a:off x="259080" y="38100"/>
          <a:ext cx="830580" cy="358140"/>
        </a:xfrm>
        <a:prstGeom prst="rect">
          <a:avLst/>
        </a:prstGeom>
        <a:noFill/>
        <a:ln w="9525">
          <a:noFill/>
          <a:miter lim="800000"/>
          <a:headEnd/>
          <a:tailEnd/>
        </a:ln>
      </xdr:spPr>
    </xdr:pic>
    <xdr:clientData/>
  </xdr:twoCellAnchor>
  <xdr:twoCellAnchor editAs="oneCell">
    <xdr:from>
      <xdr:col>1</xdr:col>
      <xdr:colOff>1</xdr:colOff>
      <xdr:row>0</xdr:row>
      <xdr:rowOff>158750</xdr:rowOff>
    </xdr:from>
    <xdr:to>
      <xdr:col>4</xdr:col>
      <xdr:colOff>24470</xdr:colOff>
      <xdr:row>3</xdr:row>
      <xdr:rowOff>109</xdr:rowOff>
    </xdr:to>
    <xdr:pic>
      <xdr:nvPicPr>
        <xdr:cNvPr id="3" name="Picture 32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376" y="158750"/>
          <a:ext cx="810282" cy="365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199697</xdr:colOff>
      <xdr:row>3</xdr:row>
      <xdr:rowOff>131378</xdr:rowOff>
    </xdr:from>
    <xdr:to>
      <xdr:col>33</xdr:col>
      <xdr:colOff>11562</xdr:colOff>
      <xdr:row>11</xdr:row>
      <xdr:rowOff>7919</xdr:rowOff>
    </xdr:to>
    <xdr:pic>
      <xdr:nvPicPr>
        <xdr:cNvPr id="4"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6759" y="651640"/>
          <a:ext cx="1493520" cy="838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1000125</xdr:colOff>
      <xdr:row>0</xdr:row>
      <xdr:rowOff>9525</xdr:rowOff>
    </xdr:to>
    <xdr:pic>
      <xdr:nvPicPr>
        <xdr:cNvPr id="45889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2</xdr:row>
      <xdr:rowOff>0</xdr:rowOff>
    </xdr:from>
    <xdr:to>
      <xdr:col>4</xdr:col>
      <xdr:colOff>0</xdr:colOff>
      <xdr:row>2</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2</xdr:row>
      <xdr:rowOff>0</xdr:rowOff>
    </xdr:from>
    <xdr:to>
      <xdr:col>4</xdr:col>
      <xdr:colOff>0</xdr:colOff>
      <xdr:row>2</xdr:row>
      <xdr:rowOff>295275</xdr:rowOff>
    </xdr:to>
    <xdr:sp macro="" textlink="">
      <xdr:nvSpPr>
        <xdr:cNvPr id="7" name="Text Box 13"/>
        <xdr:cNvSpPr txBox="1">
          <a:spLocks noChangeArrowheads="1"/>
        </xdr:cNvSpPr>
      </xdr:nvSpPr>
      <xdr:spPr bwMode="auto">
        <a:xfrm>
          <a:off x="8867775" y="3000375"/>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6</xdr:col>
      <xdr:colOff>0</xdr:colOff>
      <xdr:row>0</xdr:row>
      <xdr:rowOff>0</xdr:rowOff>
    </xdr:from>
    <xdr:to>
      <xdr:col>7</xdr:col>
      <xdr:colOff>708660</xdr:colOff>
      <xdr:row>2</xdr:row>
      <xdr:rowOff>251498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00260" y="0"/>
          <a:ext cx="1493520" cy="838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962025</xdr:colOff>
      <xdr:row>0</xdr:row>
      <xdr:rowOff>9525</xdr:rowOff>
    </xdr:to>
    <xdr:pic>
      <xdr:nvPicPr>
        <xdr:cNvPr id="46196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5</xdr:row>
      <xdr:rowOff>0</xdr:rowOff>
    </xdr:from>
    <xdr:to>
      <xdr:col>4</xdr:col>
      <xdr:colOff>0</xdr:colOff>
      <xdr:row>5</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2</xdr:col>
      <xdr:colOff>0</xdr:colOff>
      <xdr:row>2</xdr:row>
      <xdr:rowOff>0</xdr:rowOff>
    </xdr:from>
    <xdr:to>
      <xdr:col>3</xdr:col>
      <xdr:colOff>1000125</xdr:colOff>
      <xdr:row>2</xdr:row>
      <xdr:rowOff>9525</xdr:rowOff>
    </xdr:to>
    <xdr:pic>
      <xdr:nvPicPr>
        <xdr:cNvPr id="10"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9640" y="0"/>
          <a:ext cx="296608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6</xdr:col>
      <xdr:colOff>190500</xdr:colOff>
      <xdr:row>3</xdr:row>
      <xdr:rowOff>7658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71560" y="0"/>
          <a:ext cx="1493520" cy="838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66675</xdr:colOff>
      <xdr:row>0</xdr:row>
      <xdr:rowOff>9525</xdr:rowOff>
    </xdr:to>
    <xdr:pic>
      <xdr:nvPicPr>
        <xdr:cNvPr id="462986"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0</xdr:rowOff>
    </xdr:from>
    <xdr:to>
      <xdr:col>4</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6</xdr:col>
      <xdr:colOff>0</xdr:colOff>
      <xdr:row>0</xdr:row>
      <xdr:rowOff>0</xdr:rowOff>
    </xdr:from>
    <xdr:to>
      <xdr:col>7</xdr:col>
      <xdr:colOff>708660</xdr:colOff>
      <xdr:row>3</xdr:row>
      <xdr:rowOff>7658</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75520" y="0"/>
          <a:ext cx="1493520" cy="8382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169545</xdr:colOff>
      <xdr:row>0</xdr:row>
      <xdr:rowOff>9525</xdr:rowOff>
    </xdr:to>
    <xdr:pic>
      <xdr:nvPicPr>
        <xdr:cNvPr id="45684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9700"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4</xdr:row>
      <xdr:rowOff>0</xdr:rowOff>
    </xdr:from>
    <xdr:to>
      <xdr:col>5</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6</xdr:col>
      <xdr:colOff>0</xdr:colOff>
      <xdr:row>4</xdr:row>
      <xdr:rowOff>0</xdr:rowOff>
    </xdr:from>
    <xdr:to>
      <xdr:col>6</xdr:col>
      <xdr:colOff>0</xdr:colOff>
      <xdr:row>4</xdr:row>
      <xdr:rowOff>295275</xdr:rowOff>
    </xdr:to>
    <xdr:sp macro="" textlink="">
      <xdr:nvSpPr>
        <xdr:cNvPr id="9" name="Text Box 13"/>
        <xdr:cNvSpPr txBox="1">
          <a:spLocks noChangeArrowheads="1"/>
        </xdr:cNvSpPr>
      </xdr:nvSpPr>
      <xdr:spPr bwMode="auto">
        <a:xfrm>
          <a:off x="7825740" y="30480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2</xdr:col>
      <xdr:colOff>0</xdr:colOff>
      <xdr:row>1</xdr:row>
      <xdr:rowOff>0</xdr:rowOff>
    </xdr:from>
    <xdr:to>
      <xdr:col>3</xdr:col>
      <xdr:colOff>1000125</xdr:colOff>
      <xdr:row>1</xdr:row>
      <xdr:rowOff>9525</xdr:rowOff>
    </xdr:to>
    <xdr:pic>
      <xdr:nvPicPr>
        <xdr:cNvPr id="1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5340" y="243840"/>
          <a:ext cx="296608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0</xdr:rowOff>
    </xdr:from>
    <xdr:to>
      <xdr:col>6</xdr:col>
      <xdr:colOff>220980</xdr:colOff>
      <xdr:row>3</xdr:row>
      <xdr:rowOff>7658</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85020" y="0"/>
          <a:ext cx="1493520" cy="8382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152400</xdr:rowOff>
    </xdr:from>
    <xdr:to>
      <xdr:col>9</xdr:col>
      <xdr:colOff>38100</xdr:colOff>
      <xdr:row>1</xdr:row>
      <xdr:rowOff>209550</xdr:rowOff>
    </xdr:to>
    <xdr:pic>
      <xdr:nvPicPr>
        <xdr:cNvPr id="466068"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49400" y="152400"/>
          <a:ext cx="2886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9</xdr:col>
      <xdr:colOff>38100</xdr:colOff>
      <xdr:row>0</xdr:row>
      <xdr:rowOff>9525</xdr:rowOff>
    </xdr:to>
    <xdr:pic>
      <xdr:nvPicPr>
        <xdr:cNvPr id="46606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49400"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4</xdr:row>
      <xdr:rowOff>0</xdr:rowOff>
    </xdr:from>
    <xdr:to>
      <xdr:col>7</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7</xdr:col>
      <xdr:colOff>0</xdr:colOff>
      <xdr:row>4</xdr:row>
      <xdr:rowOff>0</xdr:rowOff>
    </xdr:from>
    <xdr:to>
      <xdr:col>7</xdr:col>
      <xdr:colOff>0</xdr:colOff>
      <xdr:row>4</xdr:row>
      <xdr:rowOff>295275</xdr:rowOff>
    </xdr:to>
    <xdr:sp macro="" textlink="">
      <xdr:nvSpPr>
        <xdr:cNvPr id="8" name="Text Box 13"/>
        <xdr:cNvSpPr txBox="1">
          <a:spLocks noChangeArrowheads="1"/>
        </xdr:cNvSpPr>
      </xdr:nvSpPr>
      <xdr:spPr bwMode="auto">
        <a:xfrm>
          <a:off x="17411700" y="304038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4</xdr:col>
      <xdr:colOff>0</xdr:colOff>
      <xdr:row>0</xdr:row>
      <xdr:rowOff>0</xdr:rowOff>
    </xdr:from>
    <xdr:to>
      <xdr:col>4</xdr:col>
      <xdr:colOff>1493520</xdr:colOff>
      <xdr:row>3</xdr:row>
      <xdr:rowOff>7658</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02140" y="0"/>
          <a:ext cx="1493520" cy="8382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152400</xdr:rowOff>
    </xdr:from>
    <xdr:to>
      <xdr:col>9</xdr:col>
      <xdr:colOff>28575</xdr:colOff>
      <xdr:row>1</xdr:row>
      <xdr:rowOff>209550</xdr:rowOff>
    </xdr:to>
    <xdr:pic>
      <xdr:nvPicPr>
        <xdr:cNvPr id="459913"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87475" y="152400"/>
          <a:ext cx="2886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9</xdr:col>
      <xdr:colOff>28575</xdr:colOff>
      <xdr:row>0</xdr:row>
      <xdr:rowOff>9525</xdr:rowOff>
    </xdr:to>
    <xdr:pic>
      <xdr:nvPicPr>
        <xdr:cNvPr id="459914"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8747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4</xdr:row>
      <xdr:rowOff>0</xdr:rowOff>
    </xdr:from>
    <xdr:to>
      <xdr:col>7</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7</xdr:col>
      <xdr:colOff>0</xdr:colOff>
      <xdr:row>4</xdr:row>
      <xdr:rowOff>0</xdr:rowOff>
    </xdr:from>
    <xdr:to>
      <xdr:col>7</xdr:col>
      <xdr:colOff>0</xdr:colOff>
      <xdr:row>4</xdr:row>
      <xdr:rowOff>295275</xdr:rowOff>
    </xdr:to>
    <xdr:sp macro="" textlink="">
      <xdr:nvSpPr>
        <xdr:cNvPr id="9" name="Text Box 13"/>
        <xdr:cNvSpPr txBox="1">
          <a:spLocks noChangeArrowheads="1"/>
        </xdr:cNvSpPr>
      </xdr:nvSpPr>
      <xdr:spPr bwMode="auto">
        <a:xfrm>
          <a:off x="17457420" y="304038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4</xdr:col>
      <xdr:colOff>0</xdr:colOff>
      <xdr:row>0</xdr:row>
      <xdr:rowOff>68580</xdr:rowOff>
    </xdr:from>
    <xdr:to>
      <xdr:col>4</xdr:col>
      <xdr:colOff>1493520</xdr:colOff>
      <xdr:row>3</xdr:row>
      <xdr:rowOff>76238</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41080" y="68580"/>
          <a:ext cx="1493520" cy="8382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184785</xdr:colOff>
      <xdr:row>0</xdr:row>
      <xdr:rowOff>9525</xdr:rowOff>
    </xdr:to>
    <xdr:pic>
      <xdr:nvPicPr>
        <xdr:cNvPr id="46095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3</xdr:row>
      <xdr:rowOff>0</xdr:rowOff>
    </xdr:from>
    <xdr:to>
      <xdr:col>4</xdr:col>
      <xdr:colOff>0</xdr:colOff>
      <xdr:row>3</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3</xdr:row>
      <xdr:rowOff>0</xdr:rowOff>
    </xdr:from>
    <xdr:to>
      <xdr:col>4</xdr:col>
      <xdr:colOff>0</xdr:colOff>
      <xdr:row>3</xdr:row>
      <xdr:rowOff>295275</xdr:rowOff>
    </xdr:to>
    <xdr:sp macro="" textlink="">
      <xdr:nvSpPr>
        <xdr:cNvPr id="8" name="Text Box 13"/>
        <xdr:cNvSpPr txBox="1">
          <a:spLocks noChangeArrowheads="1"/>
        </xdr:cNvSpPr>
      </xdr:nvSpPr>
      <xdr:spPr bwMode="auto">
        <a:xfrm>
          <a:off x="9288780" y="304038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2</xdr:col>
      <xdr:colOff>0</xdr:colOff>
      <xdr:row>0</xdr:row>
      <xdr:rowOff>0</xdr:rowOff>
    </xdr:from>
    <xdr:to>
      <xdr:col>3</xdr:col>
      <xdr:colOff>1000125</xdr:colOff>
      <xdr:row>0</xdr:row>
      <xdr:rowOff>9525</xdr:rowOff>
    </xdr:to>
    <xdr:pic>
      <xdr:nvPicPr>
        <xdr:cNvPr id="1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9160" y="243840"/>
          <a:ext cx="296608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2849880</xdr:colOff>
      <xdr:row>0</xdr:row>
      <xdr:rowOff>0</xdr:rowOff>
    </xdr:from>
    <xdr:to>
      <xdr:col>1</xdr:col>
      <xdr:colOff>4343400</xdr:colOff>
      <xdr:row>6</xdr:row>
      <xdr:rowOff>99098</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68980" y="0"/>
          <a:ext cx="1493520" cy="8382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946785</xdr:colOff>
      <xdr:row>0</xdr:row>
      <xdr:rowOff>9525</xdr:rowOff>
    </xdr:to>
    <xdr:pic>
      <xdr:nvPicPr>
        <xdr:cNvPr id="46402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0</xdr:rowOff>
    </xdr:from>
    <xdr:to>
      <xdr:col>4</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4</xdr:row>
      <xdr:rowOff>0</xdr:rowOff>
    </xdr:from>
    <xdr:to>
      <xdr:col>4</xdr:col>
      <xdr:colOff>0</xdr:colOff>
      <xdr:row>4</xdr:row>
      <xdr:rowOff>295275</xdr:rowOff>
    </xdr:to>
    <xdr:sp macro="" textlink="">
      <xdr:nvSpPr>
        <xdr:cNvPr id="10" name="Text Box 13"/>
        <xdr:cNvSpPr txBox="1">
          <a:spLocks noChangeArrowheads="1"/>
        </xdr:cNvSpPr>
      </xdr:nvSpPr>
      <xdr:spPr bwMode="auto">
        <a:xfrm>
          <a:off x="10005060" y="304038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5</xdr:col>
      <xdr:colOff>76200</xdr:colOff>
      <xdr:row>0</xdr:row>
      <xdr:rowOff>198120</xdr:rowOff>
    </xdr:from>
    <xdr:to>
      <xdr:col>6</xdr:col>
      <xdr:colOff>571500</xdr:colOff>
      <xdr:row>4</xdr:row>
      <xdr:rowOff>45758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08720" y="198120"/>
          <a:ext cx="1493520" cy="8382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35"/>
  <dimension ref="A1:BK52"/>
  <sheetViews>
    <sheetView showGridLines="0" workbookViewId="0">
      <selection activeCell="A8" sqref="A8"/>
    </sheetView>
  </sheetViews>
  <sheetFormatPr baseColWidth="10" defaultColWidth="11.42578125" defaultRowHeight="12.75"/>
  <cols>
    <col min="1" max="1" width="16.28515625" style="7" customWidth="1"/>
    <col min="2" max="2" width="17.5703125" style="8" customWidth="1"/>
    <col min="3" max="19" width="17.5703125" style="3" customWidth="1"/>
    <col min="20" max="63" width="11.42578125" style="3"/>
    <col min="64" max="16384" width="11.42578125" style="7"/>
  </cols>
  <sheetData>
    <row r="1" spans="1:63" s="2" customFormat="1" ht="12" customHeight="1">
      <c r="A1" s="238" t="s">
        <v>664</v>
      </c>
      <c r="B1" s="239" t="s">
        <v>680</v>
      </c>
      <c r="C1" s="29"/>
      <c r="D1" s="29"/>
      <c r="E1" s="29"/>
      <c r="F1" s="29"/>
      <c r="G1" s="29"/>
      <c r="H1" s="29"/>
      <c r="I1" s="29"/>
      <c r="J1" s="29"/>
      <c r="K1" s="29"/>
      <c r="L1" s="29"/>
      <c r="M1" s="29"/>
      <c r="N1" s="29"/>
      <c r="O1" s="29"/>
      <c r="P1" s="29"/>
      <c r="Q1" s="29"/>
      <c r="R1" s="29"/>
      <c r="S1" s="29"/>
    </row>
    <row r="2" spans="1:63" s="4" customFormat="1" ht="33.75" customHeight="1">
      <c r="B2" s="189" t="s">
        <v>913</v>
      </c>
      <c r="C2" s="11"/>
      <c r="D2" s="279" t="s">
        <v>1043</v>
      </c>
      <c r="E2" s="279"/>
      <c r="F2" s="279"/>
      <c r="G2" s="279"/>
      <c r="H2" s="194"/>
      <c r="I2" s="194"/>
      <c r="J2" s="194"/>
      <c r="K2" s="194"/>
      <c r="L2" s="194"/>
      <c r="M2" s="194"/>
      <c r="N2" s="194"/>
      <c r="O2" s="194"/>
      <c r="P2" s="194"/>
      <c r="Q2" s="11"/>
    </row>
    <row r="3" spans="1:63" s="4" customFormat="1" ht="12.75" customHeight="1">
      <c r="B3" s="5"/>
    </row>
    <row r="4" spans="1:63" s="4" customFormat="1" ht="12.75" customHeight="1">
      <c r="B4" s="45"/>
      <c r="C4" s="45"/>
      <c r="D4" s="46"/>
      <c r="E4" s="46"/>
      <c r="F4" s="46"/>
      <c r="G4" s="46"/>
      <c r="H4" s="46"/>
      <c r="I4" s="46"/>
      <c r="J4" s="46"/>
      <c r="K4" s="46"/>
      <c r="L4" s="46"/>
      <c r="M4" s="46"/>
      <c r="N4" s="46"/>
      <c r="O4" s="46"/>
      <c r="P4" s="46"/>
      <c r="Q4" s="46"/>
    </row>
    <row r="5" spans="1:63" s="6" customFormat="1" ht="118.5" customHeight="1">
      <c r="A5" s="1" t="s">
        <v>997</v>
      </c>
      <c r="B5" s="1" t="s">
        <v>998</v>
      </c>
      <c r="C5" s="1" t="s">
        <v>240</v>
      </c>
      <c r="D5" s="1" t="s">
        <v>897</v>
      </c>
      <c r="E5" s="1" t="s">
        <v>999</v>
      </c>
      <c r="F5" s="1" t="s">
        <v>258</v>
      </c>
      <c r="G5" s="1" t="s">
        <v>926</v>
      </c>
      <c r="H5" s="1" t="s">
        <v>667</v>
      </c>
      <c r="I5" s="1" t="s">
        <v>460</v>
      </c>
      <c r="J5" s="1" t="s">
        <v>260</v>
      </c>
      <c r="K5" s="1" t="s">
        <v>927</v>
      </c>
      <c r="L5" s="1" t="s">
        <v>928</v>
      </c>
      <c r="M5" s="1" t="s">
        <v>436</v>
      </c>
      <c r="N5" s="1" t="s">
        <v>1000</v>
      </c>
      <c r="O5" s="1" t="s">
        <v>898</v>
      </c>
      <c r="P5" s="1" t="s">
        <v>1001</v>
      </c>
      <c r="Q5" s="1" t="s">
        <v>245</v>
      </c>
      <c r="R5" s="4"/>
      <c r="S5" s="4"/>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row>
    <row r="6" spans="1:63">
      <c r="A6" s="20" t="s">
        <v>991</v>
      </c>
      <c r="B6" s="24" t="s">
        <v>664</v>
      </c>
      <c r="C6" s="20"/>
      <c r="D6" s="20"/>
      <c r="E6" s="24" t="s">
        <v>664</v>
      </c>
      <c r="F6" s="12">
        <v>0</v>
      </c>
      <c r="G6" s="24" t="s">
        <v>664</v>
      </c>
      <c r="H6" s="24" t="s">
        <v>664</v>
      </c>
      <c r="I6" s="24" t="s">
        <v>664</v>
      </c>
      <c r="J6" s="24" t="s">
        <v>664</v>
      </c>
      <c r="K6" s="24" t="s">
        <v>664</v>
      </c>
      <c r="L6" s="24" t="s">
        <v>664</v>
      </c>
      <c r="M6" s="24" t="s">
        <v>664</v>
      </c>
      <c r="N6" s="24" t="s">
        <v>664</v>
      </c>
      <c r="O6" s="24" t="s">
        <v>664</v>
      </c>
      <c r="P6" s="24" t="s">
        <v>664</v>
      </c>
      <c r="Q6" s="24" t="s">
        <v>664</v>
      </c>
      <c r="R6" s="4"/>
      <c r="S6" s="4"/>
      <c r="X6" s="10"/>
    </row>
    <row r="7" spans="1:63">
      <c r="C7" s="8"/>
      <c r="D7" s="8"/>
      <c r="E7" s="8"/>
      <c r="F7" s="8"/>
      <c r="G7" s="8"/>
      <c r="H7" s="8"/>
      <c r="I7" s="8"/>
      <c r="J7" s="8"/>
      <c r="K7" s="8"/>
      <c r="L7" s="8"/>
      <c r="R7" s="4"/>
      <c r="S7" s="4"/>
    </row>
    <row r="8" spans="1:63">
      <c r="A8" s="32" t="s">
        <v>914</v>
      </c>
      <c r="C8" s="8"/>
      <c r="D8" s="8"/>
      <c r="E8" s="8"/>
      <c r="F8" s="8"/>
      <c r="G8" s="8"/>
      <c r="H8" s="8"/>
      <c r="I8" s="8"/>
      <c r="J8" s="8"/>
      <c r="K8" s="8"/>
      <c r="L8" s="8"/>
      <c r="R8" s="4"/>
      <c r="S8" s="4"/>
    </row>
    <row r="9" spans="1:63">
      <c r="A9" s="4" t="s">
        <v>666</v>
      </c>
      <c r="B9" s="4" t="s">
        <v>666</v>
      </c>
      <c r="C9" s="4" t="s">
        <v>666</v>
      </c>
      <c r="D9" s="4" t="s">
        <v>666</v>
      </c>
      <c r="E9" s="4"/>
      <c r="F9" s="4" t="s">
        <v>666</v>
      </c>
      <c r="G9" s="4" t="s">
        <v>666</v>
      </c>
      <c r="H9" s="4" t="s">
        <v>666</v>
      </c>
      <c r="I9" s="4" t="s">
        <v>666</v>
      </c>
      <c r="J9" s="4" t="s">
        <v>666</v>
      </c>
      <c r="K9" s="4" t="s">
        <v>666</v>
      </c>
      <c r="L9" s="4" t="s">
        <v>666</v>
      </c>
      <c r="M9" s="4" t="s">
        <v>666</v>
      </c>
      <c r="N9" s="4" t="s">
        <v>666</v>
      </c>
      <c r="O9" s="4" t="s">
        <v>666</v>
      </c>
      <c r="P9" s="4" t="s">
        <v>666</v>
      </c>
      <c r="Q9" s="4" t="s">
        <v>666</v>
      </c>
      <c r="R9" s="4"/>
      <c r="S9" s="4"/>
    </row>
    <row r="10" spans="1:63" ht="51">
      <c r="C10" s="65" t="s">
        <v>910</v>
      </c>
      <c r="D10" s="8"/>
      <c r="E10" s="8"/>
      <c r="F10" s="8"/>
      <c r="G10" s="8"/>
      <c r="H10" s="8"/>
      <c r="I10" s="8"/>
      <c r="J10" s="8"/>
      <c r="K10" s="8"/>
      <c r="L10" s="8"/>
      <c r="M10" s="8"/>
    </row>
    <row r="11" spans="1:63">
      <c r="A11" s="20" t="s">
        <v>991</v>
      </c>
      <c r="B11" s="20" t="s">
        <v>664</v>
      </c>
      <c r="C11" s="20"/>
      <c r="D11" s="20"/>
      <c r="E11" s="20" t="s">
        <v>664</v>
      </c>
      <c r="F11" s="20" t="s">
        <v>991</v>
      </c>
      <c r="G11" s="20" t="s">
        <v>664</v>
      </c>
      <c r="H11" s="20" t="s">
        <v>664</v>
      </c>
      <c r="I11" s="20" t="s">
        <v>664</v>
      </c>
      <c r="J11" s="20" t="s">
        <v>664</v>
      </c>
      <c r="K11" s="20" t="s">
        <v>664</v>
      </c>
      <c r="L11" s="20" t="s">
        <v>664</v>
      </c>
      <c r="M11" s="20" t="s">
        <v>664</v>
      </c>
      <c r="N11" s="20" t="s">
        <v>664</v>
      </c>
      <c r="O11" s="20" t="s">
        <v>664</v>
      </c>
      <c r="P11" s="20" t="s">
        <v>664</v>
      </c>
      <c r="Q11" s="24" t="s">
        <v>664</v>
      </c>
    </row>
    <row r="14" spans="1:63">
      <c r="A14" s="32" t="s">
        <v>678</v>
      </c>
      <c r="B14" s="3"/>
      <c r="G14" s="282" t="s">
        <v>686</v>
      </c>
      <c r="H14" s="282"/>
      <c r="I14" s="282"/>
    </row>
    <row r="15" spans="1:63">
      <c r="A15" s="8"/>
      <c r="B15" s="3"/>
      <c r="G15" s="282"/>
      <c r="H15" s="282"/>
      <c r="I15" s="282"/>
    </row>
    <row r="16" spans="1:63" ht="114.75">
      <c r="A16" s="1" t="s">
        <v>899</v>
      </c>
      <c r="B16" s="1" t="s">
        <v>898</v>
      </c>
      <c r="G16" s="282"/>
      <c r="H16" s="282"/>
      <c r="I16" s="282"/>
    </row>
    <row r="17" spans="1:16">
      <c r="A17" s="24" t="s">
        <v>664</v>
      </c>
      <c r="B17" s="24" t="s">
        <v>664</v>
      </c>
      <c r="C17" s="3" t="s">
        <v>679</v>
      </c>
      <c r="J17" s="64"/>
      <c r="K17" s="64"/>
      <c r="L17" s="64"/>
      <c r="M17" s="64"/>
      <c r="N17" s="64"/>
    </row>
    <row r="18" spans="1:16">
      <c r="A18" s="24" t="s">
        <v>664</v>
      </c>
      <c r="B18" s="24" t="s">
        <v>680</v>
      </c>
      <c r="C18" s="3" t="s">
        <v>684</v>
      </c>
      <c r="J18" s="64"/>
      <c r="K18" s="64"/>
      <c r="L18" s="64"/>
      <c r="M18" s="64"/>
      <c r="N18" s="64"/>
    </row>
    <row r="19" spans="1:16">
      <c r="A19" s="24" t="s">
        <v>680</v>
      </c>
      <c r="B19" s="24" t="s">
        <v>664</v>
      </c>
      <c r="C19" s="3" t="s">
        <v>685</v>
      </c>
      <c r="J19" s="64"/>
      <c r="K19" s="64"/>
      <c r="L19" s="64"/>
      <c r="M19" s="64"/>
      <c r="N19" s="64"/>
    </row>
    <row r="24" spans="1:16" ht="15.75">
      <c r="B24" s="36" t="s">
        <v>668</v>
      </c>
      <c r="C24" s="37"/>
      <c r="D24" s="37"/>
      <c r="E24" s="37"/>
      <c r="F24" s="37"/>
      <c r="G24" s="37"/>
      <c r="H24" s="37"/>
      <c r="I24" s="37"/>
      <c r="J24" s="37"/>
      <c r="K24" s="37"/>
      <c r="L24" s="37"/>
      <c r="M24" s="37"/>
      <c r="N24" s="37"/>
    </row>
    <row r="26" spans="1:16">
      <c r="B26" s="32" t="s">
        <v>669</v>
      </c>
      <c r="I26" s="173"/>
    </row>
    <row r="28" spans="1:16">
      <c r="I28"/>
    </row>
    <row r="29" spans="1:16">
      <c r="B29" s="32" t="s">
        <v>1002</v>
      </c>
    </row>
    <row r="31" spans="1:16">
      <c r="B31"/>
      <c r="C31"/>
      <c r="D31"/>
      <c r="E31"/>
      <c r="F31"/>
      <c r="G31"/>
      <c r="H31"/>
      <c r="I31"/>
      <c r="J31"/>
      <c r="K31"/>
      <c r="L31"/>
      <c r="M31"/>
      <c r="N31"/>
      <c r="O31"/>
      <c r="P31"/>
    </row>
    <row r="32" spans="1:16">
      <c r="B32" s="33" t="s">
        <v>909</v>
      </c>
      <c r="C32"/>
      <c r="D32"/>
      <c r="E32"/>
      <c r="F32"/>
      <c r="G32"/>
      <c r="H32"/>
      <c r="I32"/>
      <c r="J32"/>
      <c r="K32"/>
      <c r="L32"/>
      <c r="M32"/>
      <c r="N32"/>
      <c r="O32"/>
      <c r="P32"/>
    </row>
    <row r="33" spans="2:16">
      <c r="B33" s="33" t="s">
        <v>671</v>
      </c>
      <c r="O33"/>
      <c r="P33"/>
    </row>
    <row r="34" spans="2:16">
      <c r="B34" s="34" t="s">
        <v>674</v>
      </c>
      <c r="O34"/>
      <c r="P34"/>
    </row>
    <row r="35" spans="2:16">
      <c r="B35" s="33" t="s">
        <v>675</v>
      </c>
      <c r="O35"/>
      <c r="P35"/>
    </row>
    <row r="36" spans="2:16">
      <c r="B36" s="33" t="s">
        <v>672</v>
      </c>
      <c r="O36"/>
      <c r="P36"/>
    </row>
    <row r="37" spans="2:16">
      <c r="B37" s="33" t="s">
        <v>670</v>
      </c>
      <c r="O37"/>
      <c r="P37"/>
    </row>
    <row r="38" spans="2:16">
      <c r="B38" s="33" t="s">
        <v>677</v>
      </c>
      <c r="O38"/>
      <c r="P38"/>
    </row>
    <row r="39" spans="2:16">
      <c r="B39" s="33" t="s">
        <v>676</v>
      </c>
      <c r="O39"/>
      <c r="P39"/>
    </row>
    <row r="40" spans="2:16">
      <c r="B40" s="33"/>
      <c r="O40"/>
      <c r="P40"/>
    </row>
    <row r="41" spans="2:16">
      <c r="B41" s="34" t="s">
        <v>673</v>
      </c>
      <c r="C41"/>
      <c r="D41"/>
      <c r="E41"/>
      <c r="F41"/>
      <c r="G41"/>
      <c r="H41"/>
      <c r="I41"/>
      <c r="J41"/>
      <c r="K41"/>
      <c r="L41"/>
      <c r="M41"/>
      <c r="N41"/>
      <c r="O41"/>
      <c r="P41"/>
    </row>
    <row r="42" spans="2:16">
      <c r="B42" s="4"/>
    </row>
    <row r="47" spans="2:16" ht="18">
      <c r="B47" s="35"/>
    </row>
    <row r="49" spans="2:18">
      <c r="B49" s="280"/>
      <c r="C49" s="281"/>
      <c r="D49" s="281"/>
      <c r="E49" s="281"/>
      <c r="F49" s="281"/>
      <c r="G49" s="281"/>
      <c r="H49" s="281"/>
      <c r="I49" s="281"/>
      <c r="J49" s="281"/>
      <c r="K49" s="281"/>
      <c r="L49" s="281"/>
      <c r="M49" s="281"/>
      <c r="N49" s="281"/>
      <c r="O49" s="281"/>
      <c r="P49" s="281"/>
      <c r="Q49" s="281"/>
      <c r="R49" s="281"/>
    </row>
    <row r="50" spans="2:18">
      <c r="B50" s="280"/>
      <c r="C50" s="281"/>
      <c r="D50" s="281"/>
      <c r="E50" s="281"/>
      <c r="F50" s="281"/>
      <c r="G50" s="281"/>
      <c r="H50" s="281"/>
      <c r="I50" s="281"/>
      <c r="J50" s="281"/>
      <c r="K50" s="281"/>
      <c r="L50" s="281"/>
      <c r="M50" s="281"/>
      <c r="N50" s="281"/>
      <c r="O50" s="281"/>
      <c r="P50" s="281"/>
      <c r="Q50" s="281"/>
      <c r="R50" s="281"/>
    </row>
    <row r="51" spans="2:18" ht="48.75" customHeight="1">
      <c r="B51" s="278"/>
      <c r="C51" s="278"/>
      <c r="D51" s="278"/>
      <c r="E51" s="278"/>
      <c r="F51" s="278"/>
      <c r="G51" s="191"/>
      <c r="H51" s="191"/>
      <c r="I51" s="191"/>
      <c r="J51" s="191"/>
      <c r="K51" s="191"/>
      <c r="L51" s="191"/>
      <c r="M51" s="191"/>
      <c r="N51" s="191"/>
      <c r="O51" s="191"/>
      <c r="P51" s="191"/>
      <c r="Q51" s="191"/>
      <c r="R51" s="191"/>
    </row>
    <row r="52" spans="2:18" ht="44.25" customHeight="1">
      <c r="B52" s="278"/>
      <c r="C52" s="278"/>
      <c r="D52" s="278"/>
      <c r="E52" s="278"/>
      <c r="F52" s="278"/>
      <c r="G52" s="191"/>
      <c r="H52" s="191"/>
      <c r="I52" s="191"/>
      <c r="J52" s="191"/>
      <c r="K52" s="191"/>
      <c r="L52" s="191"/>
      <c r="M52" s="191"/>
      <c r="N52" s="191"/>
      <c r="O52" s="191"/>
      <c r="P52" s="191"/>
      <c r="Q52" s="191"/>
      <c r="R52" s="191"/>
    </row>
  </sheetData>
  <sheetProtection password="CAE7" sheet="1" objects="1" scenarios="1"/>
  <mergeCells count="6">
    <mergeCell ref="B52:F52"/>
    <mergeCell ref="D2:G2"/>
    <mergeCell ref="B49:R49"/>
    <mergeCell ref="B50:R50"/>
    <mergeCell ref="G14:I16"/>
    <mergeCell ref="B51:F51"/>
  </mergeCells>
  <phoneticPr fontId="2" type="noConversion"/>
  <dataValidations disablePrompts="1" count="1">
    <dataValidation type="list" allowBlank="1" showInputMessage="1" showErrorMessage="1" sqref="B6 E6 G6:Q6">
      <formula1>$A$1:$B$1</formula1>
    </dataValidation>
  </dataValidations>
  <pageMargins left="0.75" right="0.75" top="1" bottom="1" header="0" footer="0"/>
  <pageSetup paperSize="9" orientation="portrait" horizontalDpi="1200" verticalDpi="12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5"/>
  <dimension ref="A1:BA465"/>
  <sheetViews>
    <sheetView showGridLines="0" workbookViewId="0">
      <pane xSplit="1" ySplit="5" topLeftCell="B6" activePane="bottomRight" state="frozen"/>
      <selection pane="topRight" activeCell="B1" sqref="B1"/>
      <selection pane="bottomLeft" activeCell="A6" sqref="A6"/>
      <selection pane="bottomRight" activeCell="C3" sqref="C3"/>
    </sheetView>
  </sheetViews>
  <sheetFormatPr baseColWidth="10" defaultColWidth="11.42578125" defaultRowHeight="12.75"/>
  <cols>
    <col min="1" max="1" width="6.140625" style="267" customWidth="1"/>
    <col min="2" max="2" width="62" style="19" customWidth="1"/>
    <col min="3" max="3" width="28.7109375" style="19" customWidth="1"/>
    <col min="4" max="4" width="28.85546875" style="268" customWidth="1"/>
    <col min="5" max="5" width="8.85546875" style="19" hidden="1" customWidth="1"/>
    <col min="6" max="6" width="16.7109375" style="19" customWidth="1"/>
    <col min="7" max="7" width="13.42578125" style="19" bestFit="1" customWidth="1"/>
    <col min="8" max="8" width="13.85546875" style="19" bestFit="1" customWidth="1"/>
    <col min="9" max="53" width="11.42578125" style="19"/>
    <col min="54" max="16384" width="11.42578125" style="176"/>
  </cols>
  <sheetData>
    <row r="1" spans="1:53" s="247" customFormat="1" ht="19.5" customHeight="1">
      <c r="A1" s="28"/>
      <c r="B1" s="29"/>
      <c r="C1" s="122"/>
      <c r="D1" s="122"/>
      <c r="E1" s="2"/>
      <c r="F1" s="2"/>
      <c r="G1" s="28"/>
    </row>
    <row r="2" spans="1:53" s="248" customFormat="1" ht="33.75">
      <c r="A2" s="5"/>
      <c r="B2" s="189" t="s">
        <v>923</v>
      </c>
      <c r="C2" s="292" t="s">
        <v>1043</v>
      </c>
      <c r="D2" s="292"/>
      <c r="E2" s="4"/>
      <c r="F2" s="196"/>
      <c r="G2" s="5"/>
    </row>
    <row r="3" spans="1:53" s="248" customFormat="1" ht="12.75" customHeight="1">
      <c r="A3" s="5"/>
      <c r="B3" s="4"/>
      <c r="C3" s="124"/>
      <c r="D3" s="124"/>
      <c r="E3" s="4"/>
      <c r="F3" s="4"/>
      <c r="G3" s="5"/>
    </row>
    <row r="4" spans="1:53" s="248" customFormat="1" ht="12.75" customHeight="1">
      <c r="A4" s="308"/>
      <c r="B4" s="309"/>
      <c r="C4" s="309"/>
      <c r="D4" s="310"/>
      <c r="E4" s="49"/>
      <c r="F4" s="4"/>
      <c r="G4" s="5"/>
    </row>
    <row r="5" spans="1:53" s="259" customFormat="1" ht="35.25" customHeight="1">
      <c r="A5" s="306" t="s">
        <v>300</v>
      </c>
      <c r="B5" s="307"/>
      <c r="C5" s="153" t="s">
        <v>0</v>
      </c>
      <c r="D5" s="153" t="s">
        <v>1</v>
      </c>
      <c r="E5" s="50"/>
      <c r="F5" s="51"/>
      <c r="G5" s="23"/>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row>
    <row r="6" spans="1:53">
      <c r="A6" s="13" t="s">
        <v>767</v>
      </c>
      <c r="B6" s="13" t="s">
        <v>465</v>
      </c>
      <c r="C6" s="126">
        <v>0</v>
      </c>
      <c r="D6" s="127">
        <v>0</v>
      </c>
      <c r="E6" s="39"/>
      <c r="F6" s="303" t="s">
        <v>768</v>
      </c>
      <c r="G6" s="3"/>
    </row>
    <row r="7" spans="1:53">
      <c r="A7" s="47" t="s">
        <v>769</v>
      </c>
      <c r="B7" s="13" t="s">
        <v>741</v>
      </c>
      <c r="C7" s="126">
        <v>0</v>
      </c>
      <c r="D7" s="127">
        <v>0</v>
      </c>
      <c r="E7" s="39"/>
      <c r="F7" s="304"/>
      <c r="G7" s="3"/>
    </row>
    <row r="8" spans="1:53">
      <c r="A8" s="13" t="s">
        <v>770</v>
      </c>
      <c r="B8" s="13" t="s">
        <v>771</v>
      </c>
      <c r="C8" s="126">
        <v>0</v>
      </c>
      <c r="D8" s="127">
        <v>0</v>
      </c>
      <c r="E8" s="39"/>
      <c r="F8" s="304"/>
      <c r="G8" s="7"/>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row>
    <row r="9" spans="1:53">
      <c r="A9" s="47" t="s">
        <v>772</v>
      </c>
      <c r="B9" s="13" t="s">
        <v>472</v>
      </c>
      <c r="C9" s="126">
        <v>0</v>
      </c>
      <c r="D9" s="127">
        <v>0</v>
      </c>
      <c r="E9" s="39"/>
      <c r="F9" s="304"/>
      <c r="G9" s="7"/>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row>
    <row r="10" spans="1:53">
      <c r="A10" s="13" t="s">
        <v>773</v>
      </c>
      <c r="B10" s="13" t="s">
        <v>476</v>
      </c>
      <c r="C10" s="126">
        <v>0</v>
      </c>
      <c r="D10" s="127">
        <v>0</v>
      </c>
      <c r="E10" s="39"/>
      <c r="F10" s="304"/>
      <c r="G10" s="7"/>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row>
    <row r="11" spans="1:53" ht="25.5">
      <c r="A11" s="47" t="s">
        <v>202</v>
      </c>
      <c r="B11" s="13" t="s">
        <v>994</v>
      </c>
      <c r="C11" s="126">
        <v>0</v>
      </c>
      <c r="D11" s="151"/>
      <c r="E11" s="39"/>
      <c r="F11" s="304"/>
      <c r="G11" s="7"/>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row>
    <row r="12" spans="1:53">
      <c r="A12" s="16" t="s">
        <v>203</v>
      </c>
      <c r="B12" s="16" t="s">
        <v>477</v>
      </c>
      <c r="C12" s="152">
        <f>SUM('9'!C37:C54)+SUM(C6:C10)</f>
        <v>0</v>
      </c>
      <c r="D12" s="152">
        <f>SUM('9'!D37:D54)+SUM(D6:D10)</f>
        <v>0</v>
      </c>
      <c r="E12" s="39"/>
      <c r="F12" s="305"/>
      <c r="G12" s="7"/>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row>
    <row r="13" spans="1:53" ht="13.15" customHeight="1">
      <c r="A13" s="14" t="s">
        <v>204</v>
      </c>
      <c r="B13" s="16" t="s">
        <v>478</v>
      </c>
      <c r="C13" s="129">
        <v>0</v>
      </c>
      <c r="D13" s="152"/>
      <c r="E13" s="39"/>
      <c r="F13" s="3"/>
      <c r="G13" s="27"/>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row>
    <row r="14" spans="1:53">
      <c r="A14" s="13" t="s">
        <v>205</v>
      </c>
      <c r="B14" s="13" t="s">
        <v>774</v>
      </c>
      <c r="C14" s="126">
        <v>0</v>
      </c>
      <c r="D14" s="126">
        <v>0</v>
      </c>
      <c r="E14" s="39"/>
      <c r="F14" s="303" t="s">
        <v>486</v>
      </c>
      <c r="G14" s="27"/>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row>
    <row r="15" spans="1:53">
      <c r="A15" s="47" t="s">
        <v>206</v>
      </c>
      <c r="B15" s="13" t="s">
        <v>479</v>
      </c>
      <c r="C15" s="126">
        <v>0</v>
      </c>
      <c r="D15" s="126">
        <v>0</v>
      </c>
      <c r="E15" s="39"/>
      <c r="F15" s="304"/>
      <c r="G15" s="27"/>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row>
    <row r="16" spans="1:53">
      <c r="A16" s="13" t="s">
        <v>207</v>
      </c>
      <c r="B16" s="13" t="s">
        <v>480</v>
      </c>
      <c r="C16" s="126">
        <v>0</v>
      </c>
      <c r="D16" s="126">
        <v>0</v>
      </c>
      <c r="E16" s="39"/>
      <c r="F16" s="304"/>
      <c r="G16" s="27"/>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row>
    <row r="17" spans="1:53">
      <c r="A17" s="13" t="s">
        <v>208</v>
      </c>
      <c r="B17" s="13" t="s">
        <v>481</v>
      </c>
      <c r="C17" s="126">
        <v>0</v>
      </c>
      <c r="D17" s="126">
        <v>0</v>
      </c>
      <c r="E17" s="39"/>
      <c r="F17" s="304"/>
      <c r="G17" s="7"/>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row>
    <row r="18" spans="1:53">
      <c r="A18" s="47" t="s">
        <v>209</v>
      </c>
      <c r="B18" s="13" t="s">
        <v>482</v>
      </c>
      <c r="C18" s="126">
        <v>0</v>
      </c>
      <c r="D18" s="126">
        <v>0</v>
      </c>
      <c r="E18" s="39"/>
      <c r="F18" s="304"/>
      <c r="G18" s="7"/>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row>
    <row r="19" spans="1:53">
      <c r="A19" s="13" t="s">
        <v>210</v>
      </c>
      <c r="B19" s="13" t="s">
        <v>775</v>
      </c>
      <c r="C19" s="126">
        <v>0</v>
      </c>
      <c r="D19" s="126">
        <v>0</v>
      </c>
      <c r="E19" s="39"/>
      <c r="F19" s="304"/>
      <c r="G19" s="7"/>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row>
    <row r="20" spans="1:53">
      <c r="A20" s="13" t="s">
        <v>211</v>
      </c>
      <c r="B20" s="13" t="s">
        <v>483</v>
      </c>
      <c r="C20" s="126">
        <v>0</v>
      </c>
      <c r="D20" s="126">
        <v>0</v>
      </c>
      <c r="E20" s="39"/>
      <c r="F20" s="304"/>
      <c r="G20" s="7"/>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row>
    <row r="21" spans="1:53">
      <c r="A21" s="13" t="s">
        <v>212</v>
      </c>
      <c r="B21" s="13" t="s">
        <v>1032</v>
      </c>
      <c r="C21" s="126">
        <v>0</v>
      </c>
      <c r="D21" s="126">
        <v>0</v>
      </c>
      <c r="E21" s="39"/>
      <c r="F21" s="304"/>
      <c r="G21" s="7"/>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row>
    <row r="22" spans="1:53">
      <c r="A22" s="47" t="s">
        <v>213</v>
      </c>
      <c r="B22" s="13" t="s">
        <v>1033</v>
      </c>
      <c r="C22" s="126">
        <v>0</v>
      </c>
      <c r="D22" s="126">
        <v>0</v>
      </c>
      <c r="E22" s="39"/>
      <c r="F22" s="304"/>
      <c r="G22" s="7"/>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row>
    <row r="23" spans="1:53">
      <c r="A23" s="47" t="s">
        <v>214</v>
      </c>
      <c r="B23" s="13" t="s">
        <v>484</v>
      </c>
      <c r="C23" s="126">
        <v>0</v>
      </c>
      <c r="D23" s="126">
        <v>0</v>
      </c>
      <c r="E23" s="39"/>
      <c r="F23" s="304"/>
      <c r="G23" s="7"/>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row>
    <row r="24" spans="1:53">
      <c r="A24" s="13" t="s">
        <v>215</v>
      </c>
      <c r="B24" s="13" t="s">
        <v>485</v>
      </c>
      <c r="C24" s="126">
        <v>0</v>
      </c>
      <c r="D24" s="126">
        <v>0</v>
      </c>
      <c r="E24" s="39"/>
      <c r="F24" s="304"/>
      <c r="G24" s="7"/>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row>
    <row r="25" spans="1:53">
      <c r="A25" s="13" t="s">
        <v>216</v>
      </c>
      <c r="B25" s="13" t="s">
        <v>776</v>
      </c>
      <c r="C25" s="126">
        <v>0</v>
      </c>
      <c r="D25" s="151"/>
      <c r="E25" s="39"/>
      <c r="F25" s="304"/>
      <c r="G25" s="7"/>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row>
    <row r="26" spans="1:53">
      <c r="A26" s="13" t="s">
        <v>217</v>
      </c>
      <c r="B26" s="13" t="s">
        <v>977</v>
      </c>
      <c r="C26" s="126">
        <v>0</v>
      </c>
      <c r="D26" s="151"/>
      <c r="E26" s="39"/>
      <c r="F26" s="304"/>
      <c r="G26" s="7"/>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row>
    <row r="27" spans="1:53" ht="25.5">
      <c r="A27" s="47" t="s">
        <v>218</v>
      </c>
      <c r="B27" s="13" t="s">
        <v>490</v>
      </c>
      <c r="C27" s="126">
        <v>0</v>
      </c>
      <c r="D27" s="151"/>
      <c r="E27" s="39"/>
      <c r="F27" s="304"/>
      <c r="G27" s="7"/>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row>
    <row r="28" spans="1:53">
      <c r="A28" s="16" t="s">
        <v>219</v>
      </c>
      <c r="B28" s="16" t="s">
        <v>486</v>
      </c>
      <c r="C28" s="152">
        <f>SUM(C14:C24)-C27</f>
        <v>0</v>
      </c>
      <c r="D28" s="152">
        <f>SUM(D14:D24)</f>
        <v>0</v>
      </c>
      <c r="E28" s="39"/>
      <c r="F28" s="305"/>
      <c r="G28" s="7"/>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row>
    <row r="29" spans="1:53">
      <c r="A29" s="13" t="s">
        <v>220</v>
      </c>
      <c r="B29" s="13" t="s">
        <v>995</v>
      </c>
      <c r="C29" s="126">
        <v>0</v>
      </c>
      <c r="D29" s="151"/>
      <c r="E29" s="39"/>
      <c r="F29" s="3"/>
      <c r="G29" s="7"/>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row>
    <row r="30" spans="1:53">
      <c r="A30" s="14" t="s">
        <v>221</v>
      </c>
      <c r="B30" s="16" t="s">
        <v>487</v>
      </c>
      <c r="C30" s="152">
        <f>+'9'!C36+'10'!C12+C13+C28</f>
        <v>0</v>
      </c>
      <c r="D30" s="152">
        <f>+'9'!D36+'10'!D12+D28</f>
        <v>0</v>
      </c>
      <c r="E30" s="39"/>
      <c r="F30" s="3"/>
      <c r="G30" s="7"/>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row>
    <row r="31" spans="1:53">
      <c r="A31" s="317"/>
      <c r="B31" s="316"/>
      <c r="C31" s="316"/>
      <c r="D31" s="316"/>
      <c r="E31" s="39"/>
      <c r="F31" s="3"/>
      <c r="G31" s="7"/>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row>
    <row r="32" spans="1:53">
      <c r="A32" s="306" t="s">
        <v>193</v>
      </c>
      <c r="B32" s="307"/>
      <c r="C32" s="153" t="s">
        <v>0</v>
      </c>
      <c r="D32" s="153"/>
      <c r="E32" s="39"/>
      <c r="F32" s="3"/>
      <c r="G32" s="7"/>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row>
    <row r="33" spans="1:53">
      <c r="A33" s="14" t="s">
        <v>222</v>
      </c>
      <c r="B33" s="16" t="s">
        <v>491</v>
      </c>
      <c r="C33" s="152">
        <f>+IF(('7'!C29-'8'!C53-C30)&gt;0,('7'!C29-'8'!C53-C30),0)</f>
        <v>0</v>
      </c>
      <c r="D33" s="151"/>
      <c r="E33" s="39"/>
      <c r="F33" s="3"/>
      <c r="G33" s="7"/>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row>
    <row r="34" spans="1:53">
      <c r="A34" s="16" t="s">
        <v>223</v>
      </c>
      <c r="B34" s="16" t="s">
        <v>777</v>
      </c>
      <c r="C34" s="152">
        <f>++IF(('7'!C29-'8'!C53-C30)&lt;0,('7'!C29-'8'!C53-C30)*-1,0)</f>
        <v>0</v>
      </c>
      <c r="D34" s="151"/>
      <c r="E34" s="39"/>
      <c r="F34" s="3"/>
      <c r="G34" s="7"/>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row>
    <row r="35" spans="1:53">
      <c r="A35" s="47" t="s">
        <v>224</v>
      </c>
      <c r="B35" s="13" t="s">
        <v>778</v>
      </c>
      <c r="C35" s="126">
        <v>0</v>
      </c>
      <c r="D35" s="151"/>
      <c r="E35" s="39"/>
      <c r="F35" s="3"/>
      <c r="G35" s="7"/>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row>
    <row r="36" spans="1:53">
      <c r="A36" s="47" t="s">
        <v>225</v>
      </c>
      <c r="B36" s="13" t="s">
        <v>779</v>
      </c>
      <c r="C36" s="126">
        <v>0</v>
      </c>
      <c r="D36" s="151"/>
      <c r="E36" s="39"/>
      <c r="F36" s="3"/>
      <c r="G36" s="7"/>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row>
    <row r="37" spans="1:53">
      <c r="A37" s="14" t="s">
        <v>226</v>
      </c>
      <c r="B37" s="16" t="s">
        <v>492</v>
      </c>
      <c r="C37" s="152">
        <f>+C35+C36</f>
        <v>0</v>
      </c>
      <c r="D37" s="151"/>
      <c r="E37" s="39"/>
      <c r="F37" s="3"/>
      <c r="G37" s="3"/>
    </row>
    <row r="38" spans="1:53" s="244" customFormat="1">
      <c r="A38" s="14" t="s">
        <v>227</v>
      </c>
      <c r="B38" s="16" t="s">
        <v>493</v>
      </c>
      <c r="C38" s="152">
        <f>+C33-C37</f>
        <v>0</v>
      </c>
      <c r="D38" s="151"/>
      <c r="E38" s="39"/>
      <c r="F38" s="3"/>
      <c r="G38" s="39"/>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row>
    <row r="39" spans="1:53" s="244" customFormat="1">
      <c r="A39" s="47" t="s">
        <v>228</v>
      </c>
      <c r="B39" s="13" t="s">
        <v>494</v>
      </c>
      <c r="C39" s="126">
        <v>0</v>
      </c>
      <c r="D39" s="151"/>
      <c r="E39" s="39"/>
      <c r="F39" s="303" t="s">
        <v>780</v>
      </c>
      <c r="G39" s="39"/>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row>
    <row r="40" spans="1:53" s="244" customFormat="1" ht="12.75" customHeight="1">
      <c r="A40" s="47" t="s">
        <v>229</v>
      </c>
      <c r="B40" s="13" t="s">
        <v>495</v>
      </c>
      <c r="C40" s="126">
        <v>0</v>
      </c>
      <c r="D40" s="151"/>
      <c r="E40" s="39"/>
      <c r="F40" s="304"/>
      <c r="G40" s="303" t="s">
        <v>983</v>
      </c>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row>
    <row r="41" spans="1:53" s="244" customFormat="1" ht="25.5">
      <c r="A41" s="47" t="s">
        <v>230</v>
      </c>
      <c r="B41" s="13" t="s">
        <v>496</v>
      </c>
      <c r="C41" s="126">
        <v>0</v>
      </c>
      <c r="D41" s="151"/>
      <c r="E41" s="39"/>
      <c r="F41" s="304"/>
      <c r="G41" s="304"/>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row>
    <row r="42" spans="1:53" s="244" customFormat="1">
      <c r="A42" s="47" t="s">
        <v>231</v>
      </c>
      <c r="B42" s="13" t="s">
        <v>497</v>
      </c>
      <c r="C42" s="126">
        <v>0</v>
      </c>
      <c r="D42" s="151"/>
      <c r="E42" s="39"/>
      <c r="F42" s="304"/>
      <c r="G42" s="304"/>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row>
    <row r="43" spans="1:53" s="244" customFormat="1" ht="25.5">
      <c r="A43" s="47" t="s">
        <v>241</v>
      </c>
      <c r="B43" s="13" t="s">
        <v>498</v>
      </c>
      <c r="C43" s="126">
        <v>0</v>
      </c>
      <c r="D43" s="151"/>
      <c r="E43" s="39"/>
      <c r="F43" s="304"/>
      <c r="G43" s="304"/>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row>
    <row r="44" spans="1:53" s="244" customFormat="1">
      <c r="A44" s="47" t="s">
        <v>242</v>
      </c>
      <c r="B44" s="13" t="s">
        <v>499</v>
      </c>
      <c r="C44" s="126">
        <v>0</v>
      </c>
      <c r="D44" s="151"/>
      <c r="E44" s="39"/>
      <c r="F44" s="304"/>
      <c r="G44" s="39"/>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row>
    <row r="45" spans="1:53" s="244" customFormat="1">
      <c r="A45" s="47" t="s">
        <v>243</v>
      </c>
      <c r="B45" s="13" t="s">
        <v>500</v>
      </c>
      <c r="C45" s="126">
        <v>0</v>
      </c>
      <c r="D45" s="151"/>
      <c r="E45" s="39"/>
      <c r="F45" s="304"/>
      <c r="G45" s="39"/>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row>
    <row r="46" spans="1:53" s="244" customFormat="1">
      <c r="A46" s="14" t="s">
        <v>244</v>
      </c>
      <c r="B46" s="16" t="s">
        <v>501</v>
      </c>
      <c r="C46" s="152">
        <f>+C39-(SUM(C40:C45))</f>
        <v>0</v>
      </c>
      <c r="D46" s="151"/>
      <c r="E46" s="39"/>
      <c r="F46" s="304"/>
      <c r="G46" s="39"/>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row>
    <row r="47" spans="1:53" s="244" customFormat="1">
      <c r="A47" s="14" t="s">
        <v>236</v>
      </c>
      <c r="B47" s="16" t="s">
        <v>502</v>
      </c>
      <c r="C47" s="152">
        <f>+ROUND((C46*3%),-3)</f>
        <v>0</v>
      </c>
      <c r="D47" s="152"/>
      <c r="E47" s="39"/>
      <c r="F47" s="304"/>
      <c r="G47" s="39"/>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row>
    <row r="48" spans="1:53" s="244" customFormat="1">
      <c r="A48" s="47" t="s">
        <v>237</v>
      </c>
      <c r="B48" s="13" t="s">
        <v>781</v>
      </c>
      <c r="C48" s="126">
        <v>0</v>
      </c>
      <c r="D48" s="151"/>
      <c r="E48" s="39"/>
      <c r="F48" s="305"/>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row>
    <row r="49" spans="1:53" s="244" customFormat="1">
      <c r="A49" s="14" t="s">
        <v>238</v>
      </c>
      <c r="B49" s="16" t="s">
        <v>503</v>
      </c>
      <c r="C49" s="152">
        <f>+C47+C48</f>
        <v>0</v>
      </c>
      <c r="D49" s="151"/>
      <c r="E49" s="39"/>
      <c r="F49" s="3"/>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row>
    <row r="50" spans="1:53" s="244" customFormat="1">
      <c r="A50" s="14" t="s">
        <v>239</v>
      </c>
      <c r="B50" s="16" t="s">
        <v>504</v>
      </c>
      <c r="C50" s="152">
        <f>+'7'!E29-'8'!C50-C29</f>
        <v>0</v>
      </c>
      <c r="D50" s="151"/>
      <c r="E50" s="39"/>
      <c r="F50" s="19">
        <f>+IF((C50&lt;0),"OJO este valor no puede ser negativo",0)</f>
        <v>0</v>
      </c>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row>
    <row r="51" spans="1:53" s="244" customFormat="1" ht="25.5">
      <c r="A51" s="47" t="s">
        <v>301</v>
      </c>
      <c r="B51" s="13" t="s">
        <v>505</v>
      </c>
      <c r="C51" s="126">
        <v>0</v>
      </c>
      <c r="D51" s="151"/>
      <c r="E51" s="39"/>
      <c r="F51" s="3"/>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row>
    <row r="52" spans="1:53" s="244" customFormat="1">
      <c r="A52" s="14" t="s">
        <v>782</v>
      </c>
      <c r="B52" s="16" t="s">
        <v>506</v>
      </c>
      <c r="C52" s="129">
        <v>0</v>
      </c>
      <c r="D52" s="151"/>
      <c r="E52" s="39"/>
      <c r="F52" s="3"/>
      <c r="G52" s="39"/>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row>
    <row r="53" spans="1:53" s="244" customFormat="1">
      <c r="A53" s="14" t="s">
        <v>783</v>
      </c>
      <c r="B53" s="16" t="s">
        <v>507</v>
      </c>
      <c r="C53" s="152">
        <f>+IF((C38&gt;C49),(C38-C50+C52),(C49-C50+C52-C51))</f>
        <v>0</v>
      </c>
      <c r="D53" s="151"/>
      <c r="E53" s="39"/>
      <c r="F53" s="3"/>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row>
    <row r="54" spans="1:53" s="244" customFormat="1">
      <c r="A54" s="38"/>
      <c r="B54" s="39"/>
      <c r="C54" s="130"/>
      <c r="D54" s="131"/>
      <c r="E54" s="39"/>
      <c r="F54" s="39"/>
      <c r="G54" s="39"/>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row>
    <row r="55" spans="1:53" s="244" customFormat="1">
      <c r="A55" s="261"/>
      <c r="B55" s="40"/>
      <c r="C55" s="40"/>
      <c r="D55" s="41"/>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row>
    <row r="56" spans="1:53" s="244" customFormat="1">
      <c r="A56" s="261"/>
      <c r="B56" s="40"/>
      <c r="C56" s="40"/>
      <c r="D56" s="41"/>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row>
    <row r="57" spans="1:53" s="244" customFormat="1">
      <c r="A57" s="261"/>
      <c r="B57" s="40"/>
      <c r="C57" s="40"/>
      <c r="D57" s="41"/>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row>
    <row r="58" spans="1:53" s="244" customFormat="1">
      <c r="A58" s="261"/>
      <c r="B58" s="40"/>
      <c r="C58" s="40"/>
      <c r="D58" s="41"/>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row>
    <row r="59" spans="1:53" s="244" customFormat="1">
      <c r="A59" s="261"/>
      <c r="B59" s="40"/>
      <c r="C59" s="40"/>
      <c r="D59" s="41"/>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row>
    <row r="60" spans="1:53" s="244" customFormat="1">
      <c r="A60" s="261"/>
      <c r="B60" s="40"/>
      <c r="C60" s="40"/>
      <c r="D60" s="41"/>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row>
    <row r="61" spans="1:53" s="244" customFormat="1">
      <c r="A61" s="261"/>
      <c r="B61" s="40"/>
      <c r="C61" s="40"/>
      <c r="D61" s="41"/>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row>
    <row r="62" spans="1:53" s="244" customFormat="1">
      <c r="A62" s="261"/>
      <c r="B62" s="40"/>
      <c r="C62" s="40"/>
      <c r="D62" s="41"/>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row>
    <row r="63" spans="1:53" s="244" customFormat="1">
      <c r="A63" s="261"/>
      <c r="B63" s="40"/>
      <c r="C63" s="40"/>
      <c r="D63" s="41"/>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row>
    <row r="64" spans="1:53" s="244" customFormat="1">
      <c r="A64" s="261"/>
      <c r="B64" s="40"/>
      <c r="C64" s="40"/>
      <c r="D64" s="41"/>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row>
    <row r="65" spans="1:53" s="244" customFormat="1">
      <c r="A65" s="261"/>
      <c r="B65" s="40"/>
      <c r="C65" s="40"/>
      <c r="D65" s="41"/>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row>
    <row r="66" spans="1:53" s="244" customFormat="1">
      <c r="A66" s="261"/>
      <c r="B66" s="40"/>
      <c r="C66" s="40"/>
      <c r="D66" s="41"/>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row>
    <row r="67" spans="1:53" s="244" customFormat="1">
      <c r="A67" s="261"/>
      <c r="B67" s="40"/>
      <c r="C67" s="40"/>
      <c r="D67" s="41"/>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row>
    <row r="68" spans="1:53" s="244" customFormat="1">
      <c r="A68" s="261"/>
      <c r="B68" s="40"/>
      <c r="C68" s="40"/>
      <c r="D68" s="41"/>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row>
    <row r="69" spans="1:53" s="244" customFormat="1">
      <c r="A69" s="261"/>
      <c r="B69" s="40"/>
      <c r="C69" s="40"/>
      <c r="D69" s="41"/>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row>
    <row r="70" spans="1:53" s="244" customFormat="1">
      <c r="A70" s="261"/>
      <c r="B70" s="40"/>
      <c r="C70" s="40"/>
      <c r="D70" s="41"/>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row>
    <row r="71" spans="1:53" s="244" customFormat="1">
      <c r="A71" s="261"/>
      <c r="B71" s="40"/>
      <c r="C71" s="40"/>
      <c r="D71" s="41"/>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row>
    <row r="72" spans="1:53" s="244" customFormat="1">
      <c r="A72" s="261"/>
      <c r="B72" s="40"/>
      <c r="C72" s="40"/>
      <c r="D72" s="41"/>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row>
    <row r="73" spans="1:53" s="244" customFormat="1">
      <c r="A73" s="261"/>
      <c r="B73" s="40"/>
      <c r="C73" s="40"/>
      <c r="D73" s="41"/>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row>
    <row r="74" spans="1:53" s="244" customFormat="1">
      <c r="A74" s="261"/>
      <c r="B74" s="40"/>
      <c r="C74" s="40"/>
      <c r="D74" s="41"/>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row>
    <row r="75" spans="1:53" s="244" customFormat="1">
      <c r="A75" s="261"/>
      <c r="B75" s="40"/>
      <c r="C75" s="40"/>
      <c r="D75" s="41"/>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row>
    <row r="76" spans="1:53" s="244" customFormat="1">
      <c r="A76" s="261"/>
      <c r="B76" s="40"/>
      <c r="C76" s="40"/>
      <c r="D76" s="41"/>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row>
    <row r="77" spans="1:53" s="244" customFormat="1">
      <c r="A77" s="261"/>
      <c r="B77" s="40"/>
      <c r="C77" s="40"/>
      <c r="D77" s="41"/>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row>
    <row r="78" spans="1:53" s="244" customFormat="1">
      <c r="A78" s="261"/>
      <c r="B78" s="40"/>
      <c r="C78" s="40"/>
      <c r="D78" s="41"/>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row>
    <row r="79" spans="1:53" s="244" customFormat="1">
      <c r="A79" s="261"/>
      <c r="B79" s="40"/>
      <c r="C79" s="40"/>
      <c r="D79" s="41"/>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row>
    <row r="80" spans="1:53" s="244" customFormat="1">
      <c r="A80" s="261"/>
      <c r="B80" s="40"/>
      <c r="C80" s="40"/>
      <c r="D80" s="41"/>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row>
    <row r="81" spans="1:53" s="244" customFormat="1">
      <c r="A81" s="261"/>
      <c r="B81" s="40"/>
      <c r="C81" s="40"/>
      <c r="D81" s="41"/>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row>
    <row r="82" spans="1:53" s="244" customFormat="1">
      <c r="A82" s="261"/>
      <c r="B82" s="40"/>
      <c r="C82" s="40"/>
      <c r="D82" s="41"/>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row>
    <row r="83" spans="1:53" s="244" customFormat="1">
      <c r="A83" s="261"/>
      <c r="B83" s="40"/>
      <c r="C83" s="40"/>
      <c r="D83" s="41"/>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row>
    <row r="84" spans="1:53" s="244" customFormat="1">
      <c r="A84" s="261"/>
      <c r="B84" s="40"/>
      <c r="C84" s="40"/>
      <c r="D84" s="41"/>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row>
    <row r="85" spans="1:53" s="244" customFormat="1">
      <c r="A85" s="261"/>
      <c r="B85" s="40"/>
      <c r="C85" s="40"/>
      <c r="D85" s="41"/>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row>
    <row r="86" spans="1:53" s="244" customFormat="1">
      <c r="A86" s="261"/>
      <c r="B86" s="40"/>
      <c r="C86" s="40"/>
      <c r="D86" s="41"/>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row>
    <row r="87" spans="1:53" s="244" customFormat="1">
      <c r="A87" s="261"/>
      <c r="B87" s="40"/>
      <c r="C87" s="40"/>
      <c r="D87" s="41"/>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row>
    <row r="88" spans="1:53" s="244" customFormat="1">
      <c r="A88" s="261"/>
      <c r="B88" s="40"/>
      <c r="C88" s="40"/>
      <c r="D88" s="41"/>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row>
    <row r="89" spans="1:53" s="244" customFormat="1">
      <c r="A89" s="261"/>
      <c r="B89" s="40"/>
      <c r="C89" s="40"/>
      <c r="D89" s="41"/>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row>
    <row r="90" spans="1:53" s="244" customFormat="1">
      <c r="A90" s="261"/>
      <c r="B90" s="40"/>
      <c r="C90" s="40"/>
      <c r="D90" s="41"/>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row>
    <row r="91" spans="1:53" s="244" customFormat="1">
      <c r="A91" s="261"/>
      <c r="B91" s="40"/>
      <c r="C91" s="40"/>
      <c r="D91" s="41"/>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row>
    <row r="92" spans="1:53" s="244" customFormat="1">
      <c r="A92" s="261"/>
      <c r="B92" s="40"/>
      <c r="C92" s="40"/>
      <c r="D92" s="41"/>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row>
    <row r="93" spans="1:53" s="244" customFormat="1">
      <c r="A93" s="261"/>
      <c r="B93" s="40"/>
      <c r="C93" s="40"/>
      <c r="D93" s="41"/>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row>
    <row r="94" spans="1:53" s="244" customFormat="1">
      <c r="A94" s="261"/>
      <c r="B94" s="40"/>
      <c r="C94" s="40"/>
      <c r="D94" s="41"/>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row>
    <row r="95" spans="1:53" s="244" customFormat="1">
      <c r="A95" s="261"/>
      <c r="B95" s="40"/>
      <c r="C95" s="40"/>
      <c r="D95" s="41"/>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row>
    <row r="96" spans="1:53" s="244" customFormat="1">
      <c r="A96" s="261"/>
      <c r="B96" s="40"/>
      <c r="C96" s="40"/>
      <c r="D96" s="41"/>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row>
    <row r="97" spans="1:53" s="244" customFormat="1">
      <c r="A97" s="261"/>
      <c r="B97" s="40"/>
      <c r="C97" s="40"/>
      <c r="D97" s="41"/>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row>
    <row r="98" spans="1:53" s="244" customFormat="1">
      <c r="A98" s="261"/>
      <c r="B98" s="40"/>
      <c r="C98" s="40"/>
      <c r="D98" s="41"/>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row>
    <row r="99" spans="1:53" s="244" customFormat="1">
      <c r="A99" s="261"/>
      <c r="B99" s="40"/>
      <c r="C99" s="40"/>
      <c r="D99" s="41"/>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row>
    <row r="100" spans="1:53" s="244" customFormat="1">
      <c r="A100" s="261"/>
      <c r="B100" s="40"/>
      <c r="C100" s="40"/>
      <c r="D100" s="41"/>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row>
    <row r="101" spans="1:53" s="244" customFormat="1">
      <c r="A101" s="261"/>
      <c r="B101" s="40"/>
      <c r="C101" s="40"/>
      <c r="D101" s="41"/>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row>
    <row r="102" spans="1:53" s="244" customFormat="1">
      <c r="A102" s="261"/>
      <c r="B102" s="40"/>
      <c r="C102" s="40"/>
      <c r="D102" s="41"/>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row>
    <row r="103" spans="1:53" s="244" customFormat="1">
      <c r="A103" s="261"/>
      <c r="B103" s="40"/>
      <c r="C103" s="40"/>
      <c r="D103" s="41"/>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row>
    <row r="104" spans="1:53" s="244" customFormat="1">
      <c r="A104" s="261"/>
      <c r="B104" s="40"/>
      <c r="C104" s="40"/>
      <c r="D104" s="41"/>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row>
    <row r="105" spans="1:53" s="244" customFormat="1">
      <c r="A105" s="261"/>
      <c r="B105" s="40"/>
      <c r="C105" s="40"/>
      <c r="D105" s="41"/>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row>
    <row r="106" spans="1:53" s="244" customFormat="1">
      <c r="A106" s="261"/>
      <c r="B106" s="40"/>
      <c r="C106" s="40"/>
      <c r="D106" s="41"/>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row>
    <row r="107" spans="1:53" s="244" customFormat="1">
      <c r="A107" s="261"/>
      <c r="B107" s="40"/>
      <c r="C107" s="40"/>
      <c r="D107" s="41"/>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row>
    <row r="108" spans="1:53" s="244" customFormat="1">
      <c r="A108" s="261"/>
      <c r="B108" s="40"/>
      <c r="C108" s="40"/>
      <c r="D108" s="41"/>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row>
    <row r="109" spans="1:53" s="244" customFormat="1">
      <c r="A109" s="261"/>
      <c r="B109" s="40"/>
      <c r="C109" s="40"/>
      <c r="D109" s="41"/>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row>
    <row r="110" spans="1:53" s="244" customFormat="1">
      <c r="A110" s="261"/>
      <c r="B110" s="40"/>
      <c r="C110" s="40"/>
      <c r="D110" s="41"/>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row>
    <row r="111" spans="1:53" s="244" customFormat="1">
      <c r="A111" s="261"/>
      <c r="B111" s="40"/>
      <c r="C111" s="40"/>
      <c r="D111" s="41"/>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row>
    <row r="112" spans="1:53" s="244" customFormat="1">
      <c r="A112" s="261"/>
      <c r="B112" s="40"/>
      <c r="C112" s="40"/>
      <c r="D112" s="41"/>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row>
    <row r="113" spans="1:53" s="244" customFormat="1">
      <c r="A113" s="261"/>
      <c r="B113" s="40"/>
      <c r="C113" s="40"/>
      <c r="D113" s="41"/>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row>
    <row r="114" spans="1:53" s="244" customFormat="1">
      <c r="A114" s="261"/>
      <c r="B114" s="40"/>
      <c r="C114" s="40"/>
      <c r="D114" s="41"/>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row>
    <row r="115" spans="1:53" s="244" customFormat="1">
      <c r="A115" s="261"/>
      <c r="B115" s="40"/>
      <c r="C115" s="40"/>
      <c r="D115" s="41"/>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row>
    <row r="116" spans="1:53" s="244" customFormat="1">
      <c r="A116" s="261"/>
      <c r="B116" s="40"/>
      <c r="C116" s="40"/>
      <c r="D116" s="41"/>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row>
    <row r="117" spans="1:53" s="244" customFormat="1">
      <c r="A117" s="261"/>
      <c r="B117" s="40"/>
      <c r="C117" s="40"/>
      <c r="D117" s="41"/>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row>
    <row r="118" spans="1:53" s="244" customFormat="1">
      <c r="A118" s="261"/>
      <c r="B118" s="40"/>
      <c r="C118" s="40"/>
      <c r="D118" s="41"/>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row>
    <row r="119" spans="1:53" s="244" customFormat="1">
      <c r="A119" s="261"/>
      <c r="B119" s="40"/>
      <c r="C119" s="40"/>
      <c r="D119" s="41"/>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row>
    <row r="120" spans="1:53" s="244" customFormat="1">
      <c r="A120" s="261"/>
      <c r="B120" s="40"/>
      <c r="C120" s="40"/>
      <c r="D120" s="41"/>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row>
    <row r="121" spans="1:53" s="244" customFormat="1">
      <c r="A121" s="261"/>
      <c r="B121" s="40"/>
      <c r="C121" s="40"/>
      <c r="D121" s="41"/>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row>
    <row r="122" spans="1:53" s="244" customFormat="1">
      <c r="A122" s="261"/>
      <c r="B122" s="40"/>
      <c r="C122" s="40"/>
      <c r="D122" s="41"/>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row>
    <row r="123" spans="1:53" s="244" customFormat="1">
      <c r="A123" s="261"/>
      <c r="B123" s="40"/>
      <c r="C123" s="40"/>
      <c r="D123" s="41"/>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row>
    <row r="124" spans="1:53" s="244" customFormat="1">
      <c r="A124" s="261"/>
      <c r="B124" s="40"/>
      <c r="C124" s="40"/>
      <c r="D124" s="41"/>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row>
    <row r="125" spans="1:53" s="244" customFormat="1">
      <c r="A125" s="261"/>
      <c r="B125" s="40"/>
      <c r="C125" s="40"/>
      <c r="D125" s="41"/>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row>
    <row r="126" spans="1:53" s="244" customFormat="1">
      <c r="A126" s="261"/>
      <c r="B126" s="40"/>
      <c r="C126" s="40"/>
      <c r="D126" s="41"/>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row>
    <row r="127" spans="1:53" s="244" customFormat="1">
      <c r="A127" s="261"/>
      <c r="B127" s="40"/>
      <c r="C127" s="40"/>
      <c r="D127" s="41"/>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row>
    <row r="128" spans="1:53" s="244" customFormat="1">
      <c r="A128" s="261"/>
      <c r="B128" s="40"/>
      <c r="C128" s="40"/>
      <c r="D128" s="41"/>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row>
    <row r="129" spans="1:53" s="244" customFormat="1">
      <c r="A129" s="261"/>
      <c r="B129" s="40"/>
      <c r="C129" s="40"/>
      <c r="D129" s="41"/>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row>
    <row r="130" spans="1:53" s="244" customFormat="1">
      <c r="A130" s="261"/>
      <c r="B130" s="40"/>
      <c r="C130" s="40"/>
      <c r="D130" s="41"/>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row>
    <row r="131" spans="1:53" s="244" customFormat="1">
      <c r="A131" s="261"/>
      <c r="B131" s="40"/>
      <c r="C131" s="40"/>
      <c r="D131" s="41"/>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row>
    <row r="132" spans="1:53" s="244" customFormat="1">
      <c r="A132" s="261"/>
      <c r="B132" s="40"/>
      <c r="C132" s="40"/>
      <c r="D132" s="41"/>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row>
    <row r="133" spans="1:53" s="244" customFormat="1">
      <c r="A133" s="261"/>
      <c r="B133" s="40"/>
      <c r="C133" s="40"/>
      <c r="D133" s="41"/>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row>
    <row r="134" spans="1:53" s="244" customFormat="1">
      <c r="A134" s="261"/>
      <c r="B134" s="40"/>
      <c r="C134" s="40"/>
      <c r="D134" s="41"/>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row>
    <row r="135" spans="1:53" s="244" customFormat="1">
      <c r="A135" s="261"/>
      <c r="B135" s="40"/>
      <c r="C135" s="40"/>
      <c r="D135" s="41"/>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row>
    <row r="136" spans="1:53" s="244" customFormat="1">
      <c r="A136" s="261"/>
      <c r="B136" s="40"/>
      <c r="C136" s="40"/>
      <c r="D136" s="41"/>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row>
    <row r="137" spans="1:53" s="244" customFormat="1">
      <c r="A137" s="261"/>
      <c r="B137" s="40"/>
      <c r="C137" s="40"/>
      <c r="D137" s="41"/>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row>
    <row r="138" spans="1:53" s="244" customFormat="1">
      <c r="A138" s="261"/>
      <c r="B138" s="40"/>
      <c r="C138" s="40"/>
      <c r="D138" s="41"/>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row>
    <row r="139" spans="1:53" s="244" customFormat="1">
      <c r="A139" s="261"/>
      <c r="B139" s="40"/>
      <c r="C139" s="40"/>
      <c r="D139" s="41"/>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row>
    <row r="140" spans="1:53" s="244" customFormat="1">
      <c r="A140" s="261"/>
      <c r="B140" s="40"/>
      <c r="C140" s="40"/>
      <c r="D140" s="41"/>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row>
    <row r="141" spans="1:53" s="244" customFormat="1">
      <c r="A141" s="261"/>
      <c r="B141" s="40"/>
      <c r="C141" s="40"/>
      <c r="D141" s="41"/>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row>
    <row r="142" spans="1:53" s="244" customFormat="1">
      <c r="A142" s="261"/>
      <c r="B142" s="40"/>
      <c r="C142" s="40"/>
      <c r="D142" s="41"/>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row>
    <row r="143" spans="1:53" s="244" customFormat="1">
      <c r="A143" s="261"/>
      <c r="B143" s="40"/>
      <c r="C143" s="40"/>
      <c r="D143" s="41"/>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row>
    <row r="144" spans="1:53" s="244" customFormat="1">
      <c r="A144" s="261"/>
      <c r="B144" s="40"/>
      <c r="C144" s="40"/>
      <c r="D144" s="41"/>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row>
    <row r="145" spans="1:53" s="244" customFormat="1">
      <c r="A145" s="261"/>
      <c r="B145" s="40"/>
      <c r="C145" s="40"/>
      <c r="D145" s="41"/>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row>
    <row r="146" spans="1:53" s="244" customFormat="1">
      <c r="A146" s="261"/>
      <c r="B146" s="40"/>
      <c r="C146" s="40"/>
      <c r="D146" s="41"/>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row>
    <row r="147" spans="1:53" s="244" customFormat="1">
      <c r="A147" s="261"/>
      <c r="B147" s="40"/>
      <c r="C147" s="40"/>
      <c r="D147" s="41"/>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row>
    <row r="148" spans="1:53" s="244" customFormat="1">
      <c r="A148" s="261"/>
      <c r="B148" s="40"/>
      <c r="C148" s="40"/>
      <c r="D148" s="41"/>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row>
    <row r="149" spans="1:53" s="244" customFormat="1">
      <c r="A149" s="261"/>
      <c r="B149" s="40"/>
      <c r="C149" s="40"/>
      <c r="D149" s="41"/>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row>
    <row r="150" spans="1:53" s="244" customFormat="1">
      <c r="A150" s="261"/>
      <c r="B150" s="40"/>
      <c r="C150" s="40"/>
      <c r="D150" s="41"/>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row>
    <row r="151" spans="1:53" s="244" customFormat="1">
      <c r="A151" s="261"/>
      <c r="B151" s="40"/>
      <c r="C151" s="40"/>
      <c r="D151" s="41"/>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row>
    <row r="152" spans="1:53" s="244" customFormat="1">
      <c r="A152" s="261"/>
      <c r="B152" s="40"/>
      <c r="C152" s="40"/>
      <c r="D152" s="41"/>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row>
    <row r="153" spans="1:53" s="244" customFormat="1">
      <c r="A153" s="261"/>
      <c r="B153" s="40"/>
      <c r="C153" s="40"/>
      <c r="D153" s="41"/>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row>
    <row r="154" spans="1:53" s="244" customFormat="1">
      <c r="A154" s="261"/>
      <c r="B154" s="40"/>
      <c r="C154" s="40"/>
      <c r="D154" s="41"/>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row>
    <row r="155" spans="1:53" s="244" customFormat="1">
      <c r="A155" s="261"/>
      <c r="B155" s="40"/>
      <c r="C155" s="40"/>
      <c r="D155" s="41"/>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row>
    <row r="156" spans="1:53" s="244" customFormat="1">
      <c r="A156" s="261"/>
      <c r="B156" s="40"/>
      <c r="C156" s="40"/>
      <c r="D156" s="41"/>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row>
    <row r="157" spans="1:53" s="244" customFormat="1">
      <c r="A157" s="261"/>
      <c r="B157" s="40"/>
      <c r="C157" s="40"/>
      <c r="D157" s="41"/>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row>
    <row r="158" spans="1:53" s="244" customFormat="1">
      <c r="A158" s="261"/>
      <c r="B158" s="40"/>
      <c r="C158" s="40"/>
      <c r="D158" s="41"/>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row>
    <row r="159" spans="1:53" s="244" customFormat="1">
      <c r="A159" s="261"/>
      <c r="B159" s="40"/>
      <c r="C159" s="40"/>
      <c r="D159" s="41"/>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row>
    <row r="160" spans="1:53" s="244" customFormat="1">
      <c r="A160" s="261"/>
      <c r="B160" s="40"/>
      <c r="C160" s="40"/>
      <c r="D160" s="41"/>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row>
    <row r="161" spans="1:53" s="244" customFormat="1">
      <c r="A161" s="261"/>
      <c r="B161" s="40"/>
      <c r="C161" s="40"/>
      <c r="D161" s="41"/>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row>
    <row r="162" spans="1:53" s="244" customFormat="1">
      <c r="A162" s="261"/>
      <c r="B162" s="40"/>
      <c r="C162" s="40"/>
      <c r="D162" s="41"/>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row>
    <row r="163" spans="1:53" s="244" customFormat="1">
      <c r="A163" s="261"/>
      <c r="B163" s="40"/>
      <c r="C163" s="40"/>
      <c r="D163" s="41"/>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row>
    <row r="164" spans="1:53" s="244" customFormat="1">
      <c r="A164" s="261"/>
      <c r="B164" s="40"/>
      <c r="C164" s="40"/>
      <c r="D164" s="41"/>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row>
    <row r="165" spans="1:53" s="244" customFormat="1">
      <c r="A165" s="261"/>
      <c r="B165" s="40"/>
      <c r="C165" s="40"/>
      <c r="D165" s="41"/>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row>
    <row r="166" spans="1:53" s="244" customFormat="1">
      <c r="A166" s="261"/>
      <c r="B166" s="40"/>
      <c r="C166" s="40"/>
      <c r="D166" s="41"/>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row>
    <row r="167" spans="1:53" s="244" customFormat="1">
      <c r="A167" s="261"/>
      <c r="B167" s="40"/>
      <c r="C167" s="40"/>
      <c r="D167" s="41"/>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row>
    <row r="168" spans="1:53" s="244" customFormat="1">
      <c r="A168" s="261"/>
      <c r="B168" s="40"/>
      <c r="C168" s="40"/>
      <c r="D168" s="41"/>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row>
    <row r="169" spans="1:53" s="244" customFormat="1">
      <c r="A169" s="261"/>
      <c r="B169" s="40"/>
      <c r="C169" s="40"/>
      <c r="D169" s="41"/>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row>
    <row r="170" spans="1:53" s="244" customFormat="1">
      <c r="A170" s="261"/>
      <c r="B170" s="40"/>
      <c r="C170" s="40"/>
      <c r="D170" s="41"/>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row>
    <row r="171" spans="1:53" s="244" customFormat="1">
      <c r="A171" s="261"/>
      <c r="B171" s="40"/>
      <c r="C171" s="40"/>
      <c r="D171" s="41"/>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row>
    <row r="172" spans="1:53" s="244" customFormat="1">
      <c r="A172" s="261"/>
      <c r="B172" s="40"/>
      <c r="C172" s="40"/>
      <c r="D172" s="41"/>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row>
    <row r="173" spans="1:53" s="244" customFormat="1">
      <c r="A173" s="261"/>
      <c r="B173" s="40"/>
      <c r="C173" s="40"/>
      <c r="D173" s="41"/>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row>
    <row r="174" spans="1:53" s="244" customFormat="1">
      <c r="A174" s="261"/>
      <c r="B174" s="40"/>
      <c r="C174" s="40"/>
      <c r="D174" s="41"/>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row>
    <row r="175" spans="1:53" s="244" customFormat="1">
      <c r="A175" s="261"/>
      <c r="B175" s="40"/>
      <c r="C175" s="40"/>
      <c r="D175" s="41"/>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row>
    <row r="176" spans="1:53" s="244" customFormat="1">
      <c r="A176" s="261"/>
      <c r="B176" s="40"/>
      <c r="C176" s="40"/>
      <c r="D176" s="41"/>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row>
    <row r="177" spans="1:53" s="244" customFormat="1">
      <c r="A177" s="261"/>
      <c r="B177" s="40"/>
      <c r="C177" s="40"/>
      <c r="D177" s="41"/>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row>
    <row r="178" spans="1:53" s="244" customFormat="1">
      <c r="A178" s="261"/>
      <c r="B178" s="40"/>
      <c r="C178" s="40"/>
      <c r="D178" s="41"/>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row>
    <row r="179" spans="1:53" s="244" customFormat="1">
      <c r="A179" s="261"/>
      <c r="B179" s="40"/>
      <c r="C179" s="40"/>
      <c r="D179" s="41"/>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row>
    <row r="180" spans="1:53" s="244" customFormat="1">
      <c r="A180" s="261"/>
      <c r="B180" s="40"/>
      <c r="C180" s="40"/>
      <c r="D180" s="41"/>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row>
    <row r="181" spans="1:53" s="244" customFormat="1">
      <c r="A181" s="261"/>
      <c r="B181" s="40"/>
      <c r="C181" s="40"/>
      <c r="D181" s="41"/>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row>
    <row r="182" spans="1:53" s="244" customFormat="1">
      <c r="A182" s="261"/>
      <c r="B182" s="40"/>
      <c r="C182" s="40"/>
      <c r="D182" s="41"/>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row>
    <row r="183" spans="1:53" s="244" customFormat="1">
      <c r="A183" s="261"/>
      <c r="B183" s="40"/>
      <c r="C183" s="40"/>
      <c r="D183" s="41"/>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row>
    <row r="184" spans="1:53" s="244" customFormat="1">
      <c r="A184" s="261"/>
      <c r="B184" s="40"/>
      <c r="C184" s="40"/>
      <c r="D184" s="41"/>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row>
    <row r="185" spans="1:53" s="244" customFormat="1">
      <c r="A185" s="261"/>
      <c r="B185" s="40"/>
      <c r="C185" s="40"/>
      <c r="D185" s="41"/>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row>
    <row r="186" spans="1:53" s="244" customFormat="1">
      <c r="A186" s="261"/>
      <c r="B186" s="40"/>
      <c r="C186" s="40"/>
      <c r="D186" s="41"/>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row>
    <row r="187" spans="1:53" s="244" customFormat="1">
      <c r="A187" s="261"/>
      <c r="B187" s="40"/>
      <c r="C187" s="40"/>
      <c r="D187" s="41"/>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row>
    <row r="188" spans="1:53" s="244" customFormat="1">
      <c r="A188" s="261"/>
      <c r="B188" s="40"/>
      <c r="C188" s="40"/>
      <c r="D188" s="41"/>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row>
    <row r="189" spans="1:53" s="244" customFormat="1">
      <c r="A189" s="261"/>
      <c r="B189" s="40"/>
      <c r="C189" s="40"/>
      <c r="D189" s="41"/>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row>
    <row r="190" spans="1:53" s="244" customFormat="1">
      <c r="A190" s="261"/>
      <c r="B190" s="40"/>
      <c r="C190" s="40"/>
      <c r="D190" s="41"/>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row>
    <row r="191" spans="1:53" s="244" customFormat="1">
      <c r="A191" s="261"/>
      <c r="B191" s="40"/>
      <c r="C191" s="40"/>
      <c r="D191" s="41"/>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row>
    <row r="192" spans="1:53" s="244" customFormat="1">
      <c r="A192" s="261"/>
      <c r="B192" s="40"/>
      <c r="C192" s="40"/>
      <c r="D192" s="41"/>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row>
    <row r="193" spans="1:53" s="244" customFormat="1">
      <c r="A193" s="261"/>
      <c r="B193" s="40"/>
      <c r="C193" s="40"/>
      <c r="D193" s="41"/>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row>
    <row r="194" spans="1:53" s="244" customFormat="1">
      <c r="A194" s="261"/>
      <c r="B194" s="40"/>
      <c r="C194" s="40"/>
      <c r="D194" s="41"/>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row>
    <row r="195" spans="1:53" s="244" customFormat="1">
      <c r="A195" s="261"/>
      <c r="B195" s="40"/>
      <c r="C195" s="40"/>
      <c r="D195" s="41"/>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row>
    <row r="196" spans="1:53" s="244" customFormat="1">
      <c r="A196" s="261"/>
      <c r="B196" s="40"/>
      <c r="C196" s="40"/>
      <c r="D196" s="41"/>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row>
    <row r="197" spans="1:53" s="244" customFormat="1">
      <c r="A197" s="261"/>
      <c r="B197" s="40"/>
      <c r="C197" s="40"/>
      <c r="D197" s="41"/>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row>
    <row r="198" spans="1:53" s="244" customFormat="1">
      <c r="A198" s="261"/>
      <c r="B198" s="40"/>
      <c r="C198" s="40"/>
      <c r="D198" s="41"/>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row>
    <row r="199" spans="1:53" s="244" customFormat="1">
      <c r="A199" s="261"/>
      <c r="B199" s="40"/>
      <c r="C199" s="40"/>
      <c r="D199" s="41"/>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row>
    <row r="200" spans="1:53" s="244" customFormat="1">
      <c r="A200" s="261"/>
      <c r="B200" s="40"/>
      <c r="C200" s="40"/>
      <c r="D200" s="41"/>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row>
    <row r="201" spans="1:53" s="244" customFormat="1">
      <c r="A201" s="261"/>
      <c r="B201" s="40"/>
      <c r="C201" s="40"/>
      <c r="D201" s="41"/>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row>
    <row r="202" spans="1:53" s="244" customFormat="1">
      <c r="A202" s="261"/>
      <c r="B202" s="40"/>
      <c r="C202" s="40"/>
      <c r="D202" s="41"/>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row>
    <row r="203" spans="1:53" s="244" customFormat="1">
      <c r="A203" s="261"/>
      <c r="B203" s="40"/>
      <c r="C203" s="40"/>
      <c r="D203" s="41"/>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row>
    <row r="204" spans="1:53" s="244" customFormat="1">
      <c r="A204" s="261"/>
      <c r="B204" s="40"/>
      <c r="C204" s="40"/>
      <c r="D204" s="41"/>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row>
    <row r="205" spans="1:53" s="244" customFormat="1">
      <c r="A205" s="261"/>
      <c r="B205" s="40"/>
      <c r="C205" s="40"/>
      <c r="D205" s="41"/>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row>
    <row r="206" spans="1:53" s="244" customFormat="1">
      <c r="A206" s="261"/>
      <c r="B206" s="40"/>
      <c r="C206" s="40"/>
      <c r="D206" s="41"/>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row>
    <row r="207" spans="1:53" s="244" customFormat="1">
      <c r="A207" s="261"/>
      <c r="B207" s="40"/>
      <c r="C207" s="40"/>
      <c r="D207" s="41"/>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row>
    <row r="208" spans="1:53" s="244" customFormat="1">
      <c r="A208" s="261"/>
      <c r="B208" s="40"/>
      <c r="C208" s="40"/>
      <c r="D208" s="41"/>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row>
    <row r="209" spans="1:53" s="244" customFormat="1">
      <c r="A209" s="261"/>
      <c r="B209" s="40"/>
      <c r="C209" s="40"/>
      <c r="D209" s="41"/>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row>
    <row r="210" spans="1:53" s="244" customFormat="1">
      <c r="A210" s="261"/>
      <c r="B210" s="40"/>
      <c r="C210" s="40"/>
      <c r="D210" s="41"/>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row>
    <row r="211" spans="1:53" s="244" customFormat="1">
      <c r="A211" s="261"/>
      <c r="B211" s="40"/>
      <c r="C211" s="40"/>
      <c r="D211" s="41"/>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row>
    <row r="212" spans="1:53" s="244" customFormat="1">
      <c r="A212" s="261"/>
      <c r="B212" s="40"/>
      <c r="C212" s="40"/>
      <c r="D212" s="41"/>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row>
    <row r="213" spans="1:53" s="244" customFormat="1">
      <c r="A213" s="261"/>
      <c r="B213" s="40"/>
      <c r="C213" s="40"/>
      <c r="D213" s="41"/>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row>
    <row r="214" spans="1:53" s="244" customFormat="1">
      <c r="A214" s="261"/>
      <c r="B214" s="40"/>
      <c r="C214" s="40"/>
      <c r="D214" s="41"/>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row>
    <row r="215" spans="1:53" s="244" customFormat="1">
      <c r="A215" s="261"/>
      <c r="B215" s="40"/>
      <c r="C215" s="40"/>
      <c r="D215" s="41"/>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row>
    <row r="216" spans="1:53" s="244" customFormat="1">
      <c r="A216" s="261"/>
      <c r="B216" s="40"/>
      <c r="C216" s="40"/>
      <c r="D216" s="41"/>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row>
    <row r="217" spans="1:53" s="244" customFormat="1">
      <c r="A217" s="261"/>
      <c r="B217" s="40"/>
      <c r="C217" s="40"/>
      <c r="D217" s="41"/>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row>
    <row r="218" spans="1:53" s="244" customFormat="1">
      <c r="A218" s="261"/>
      <c r="B218" s="40"/>
      <c r="C218" s="40"/>
      <c r="D218" s="41"/>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row>
    <row r="219" spans="1:53" s="244" customFormat="1">
      <c r="A219" s="261"/>
      <c r="B219" s="40"/>
      <c r="C219" s="40"/>
      <c r="D219" s="41"/>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row>
    <row r="220" spans="1:53" s="244" customFormat="1">
      <c r="A220" s="261"/>
      <c r="B220" s="40"/>
      <c r="C220" s="40"/>
      <c r="D220" s="41"/>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row>
    <row r="221" spans="1:53" s="244" customFormat="1">
      <c r="A221" s="261"/>
      <c r="B221" s="40"/>
      <c r="C221" s="40"/>
      <c r="D221" s="41"/>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row>
    <row r="222" spans="1:53" s="244" customFormat="1">
      <c r="A222" s="261"/>
      <c r="B222" s="40"/>
      <c r="C222" s="40"/>
      <c r="D222" s="41"/>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row>
    <row r="223" spans="1:53" s="244" customFormat="1">
      <c r="A223" s="261"/>
      <c r="B223" s="40"/>
      <c r="C223" s="40"/>
      <c r="D223" s="41"/>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row>
    <row r="224" spans="1:53" s="244" customFormat="1">
      <c r="A224" s="261"/>
      <c r="B224" s="40"/>
      <c r="C224" s="40"/>
      <c r="D224" s="41"/>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row>
    <row r="225" spans="1:53" s="244" customFormat="1">
      <c r="A225" s="261"/>
      <c r="B225" s="40"/>
      <c r="C225" s="40"/>
      <c r="D225" s="41"/>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row>
    <row r="226" spans="1:53" s="244" customFormat="1">
      <c r="A226" s="261"/>
      <c r="B226" s="40"/>
      <c r="C226" s="40"/>
      <c r="D226" s="41"/>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row>
    <row r="227" spans="1:53" s="244" customFormat="1">
      <c r="A227" s="261"/>
      <c r="B227" s="40"/>
      <c r="C227" s="40"/>
      <c r="D227" s="41"/>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row>
    <row r="228" spans="1:53" s="244" customFormat="1">
      <c r="A228" s="261"/>
      <c r="B228" s="40"/>
      <c r="C228" s="40"/>
      <c r="D228" s="41"/>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row>
    <row r="229" spans="1:53" s="244" customFormat="1">
      <c r="A229" s="261"/>
      <c r="B229" s="40"/>
      <c r="C229" s="40"/>
      <c r="D229" s="41"/>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row>
    <row r="230" spans="1:53" s="244" customFormat="1">
      <c r="A230" s="261"/>
      <c r="B230" s="40"/>
      <c r="C230" s="40"/>
      <c r="D230" s="41"/>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row>
    <row r="231" spans="1:53" s="244" customFormat="1">
      <c r="A231" s="261"/>
      <c r="B231" s="40"/>
      <c r="C231" s="40"/>
      <c r="D231" s="41"/>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row>
    <row r="232" spans="1:53" s="244" customFormat="1">
      <c r="A232" s="261"/>
      <c r="B232" s="40"/>
      <c r="C232" s="40"/>
      <c r="D232" s="41"/>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row>
    <row r="233" spans="1:53" s="244" customFormat="1">
      <c r="A233" s="261"/>
      <c r="B233" s="40"/>
      <c r="C233" s="40"/>
      <c r="D233" s="41"/>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row>
    <row r="234" spans="1:53" s="244" customFormat="1">
      <c r="A234" s="261"/>
      <c r="B234" s="40"/>
      <c r="C234" s="40"/>
      <c r="D234" s="41"/>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row>
    <row r="235" spans="1:53" s="244" customFormat="1">
      <c r="A235" s="261"/>
      <c r="B235" s="40"/>
      <c r="C235" s="40"/>
      <c r="D235" s="41"/>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row>
    <row r="236" spans="1:53" s="244" customFormat="1">
      <c r="A236" s="261"/>
      <c r="B236" s="40"/>
      <c r="C236" s="40"/>
      <c r="D236" s="41"/>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row>
    <row r="237" spans="1:53" s="244" customFormat="1">
      <c r="A237" s="261"/>
      <c r="B237" s="40"/>
      <c r="C237" s="40"/>
      <c r="D237" s="41"/>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row>
    <row r="238" spans="1:53" s="244" customFormat="1">
      <c r="A238" s="261"/>
      <c r="B238" s="40"/>
      <c r="C238" s="40"/>
      <c r="D238" s="41"/>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row>
    <row r="239" spans="1:53" s="244" customFormat="1">
      <c r="A239" s="261"/>
      <c r="B239" s="40"/>
      <c r="C239" s="40"/>
      <c r="D239" s="41"/>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row>
    <row r="240" spans="1:53" s="244" customFormat="1">
      <c r="A240" s="261"/>
      <c r="B240" s="40"/>
      <c r="C240" s="40"/>
      <c r="D240" s="41"/>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row>
    <row r="241" spans="1:53" s="244" customFormat="1">
      <c r="A241" s="261"/>
      <c r="B241" s="40"/>
      <c r="C241" s="40"/>
      <c r="D241" s="41"/>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row>
    <row r="242" spans="1:53" s="244" customFormat="1">
      <c r="A242" s="261"/>
      <c r="B242" s="40"/>
      <c r="C242" s="40"/>
      <c r="D242" s="41"/>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row>
    <row r="243" spans="1:53" s="244" customFormat="1">
      <c r="A243" s="261"/>
      <c r="B243" s="40"/>
      <c r="C243" s="40"/>
      <c r="D243" s="41"/>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row>
    <row r="244" spans="1:53" s="244" customFormat="1">
      <c r="A244" s="261"/>
      <c r="B244" s="40"/>
      <c r="C244" s="40"/>
      <c r="D244" s="41"/>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row>
    <row r="245" spans="1:53" s="244" customFormat="1">
      <c r="A245" s="261"/>
      <c r="B245" s="40"/>
      <c r="C245" s="40"/>
      <c r="D245" s="41"/>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row>
    <row r="246" spans="1:53" s="244" customFormat="1">
      <c r="A246" s="261"/>
      <c r="B246" s="40"/>
      <c r="C246" s="40"/>
      <c r="D246" s="41"/>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row>
    <row r="247" spans="1:53" s="244" customFormat="1">
      <c r="A247" s="261"/>
      <c r="B247" s="40"/>
      <c r="C247" s="40"/>
      <c r="D247" s="41"/>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row>
    <row r="248" spans="1:53" s="244" customFormat="1">
      <c r="A248" s="261"/>
      <c r="B248" s="40"/>
      <c r="C248" s="40"/>
      <c r="D248" s="41"/>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row>
    <row r="249" spans="1:53" s="244" customFormat="1">
      <c r="A249" s="261"/>
      <c r="B249" s="40"/>
      <c r="C249" s="40"/>
      <c r="D249" s="41"/>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row>
    <row r="250" spans="1:53" s="244" customFormat="1">
      <c r="A250" s="261"/>
      <c r="B250" s="40"/>
      <c r="C250" s="40"/>
      <c r="D250" s="41"/>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row>
    <row r="251" spans="1:53" s="244" customFormat="1">
      <c r="A251" s="261"/>
      <c r="B251" s="40"/>
      <c r="C251" s="40"/>
      <c r="D251" s="41"/>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row>
    <row r="252" spans="1:53" s="244" customFormat="1">
      <c r="A252" s="261"/>
      <c r="B252" s="40"/>
      <c r="C252" s="40"/>
      <c r="D252" s="41"/>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row>
    <row r="253" spans="1:53" s="244" customFormat="1">
      <c r="A253" s="261"/>
      <c r="B253" s="40"/>
      <c r="C253" s="40"/>
      <c r="D253" s="41"/>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row>
    <row r="254" spans="1:53" s="244" customFormat="1">
      <c r="A254" s="261"/>
      <c r="B254" s="40"/>
      <c r="C254" s="40"/>
      <c r="D254" s="41"/>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row>
    <row r="255" spans="1:53" s="244" customFormat="1">
      <c r="A255" s="261"/>
      <c r="B255" s="40"/>
      <c r="C255" s="40"/>
      <c r="D255" s="41"/>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row>
    <row r="256" spans="1:53" s="244" customFormat="1">
      <c r="A256" s="261"/>
      <c r="B256" s="40"/>
      <c r="C256" s="40"/>
      <c r="D256" s="41"/>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row>
    <row r="257" spans="1:53" s="244" customFormat="1">
      <c r="A257" s="261"/>
      <c r="B257" s="40"/>
      <c r="C257" s="40"/>
      <c r="D257" s="41"/>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row>
    <row r="258" spans="1:53" s="244" customFormat="1">
      <c r="A258" s="261"/>
      <c r="B258" s="40"/>
      <c r="C258" s="40"/>
      <c r="D258" s="41"/>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row>
    <row r="259" spans="1:53" s="244" customFormat="1">
      <c r="A259" s="261"/>
      <c r="B259" s="40"/>
      <c r="C259" s="40"/>
      <c r="D259" s="41"/>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row>
    <row r="260" spans="1:53" s="244" customFormat="1">
      <c r="A260" s="261"/>
      <c r="B260" s="40"/>
      <c r="C260" s="40"/>
      <c r="D260" s="41"/>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row>
    <row r="261" spans="1:53" s="244" customFormat="1">
      <c r="A261" s="261"/>
      <c r="B261" s="40"/>
      <c r="C261" s="40"/>
      <c r="D261" s="41"/>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row>
    <row r="262" spans="1:53" s="244" customFormat="1">
      <c r="A262" s="261"/>
      <c r="B262" s="40"/>
      <c r="C262" s="40"/>
      <c r="D262" s="41"/>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row>
    <row r="263" spans="1:53" s="244" customFormat="1">
      <c r="A263" s="261"/>
      <c r="B263" s="40"/>
      <c r="C263" s="40"/>
      <c r="D263" s="41"/>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row>
    <row r="264" spans="1:53" s="244" customFormat="1">
      <c r="A264" s="261"/>
      <c r="B264" s="40"/>
      <c r="C264" s="40"/>
      <c r="D264" s="41"/>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row>
    <row r="265" spans="1:53" s="244" customFormat="1">
      <c r="A265" s="261"/>
      <c r="B265" s="40"/>
      <c r="C265" s="40"/>
      <c r="D265" s="41"/>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row>
    <row r="266" spans="1:53" s="244" customFormat="1">
      <c r="A266" s="261"/>
      <c r="B266" s="40"/>
      <c r="C266" s="40"/>
      <c r="D266" s="41"/>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row>
    <row r="267" spans="1:53" s="244" customFormat="1">
      <c r="A267" s="261"/>
      <c r="B267" s="40"/>
      <c r="C267" s="40"/>
      <c r="D267" s="41"/>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row>
    <row r="268" spans="1:53" s="244" customFormat="1">
      <c r="A268" s="261"/>
      <c r="B268" s="40"/>
      <c r="C268" s="40"/>
      <c r="D268" s="41"/>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row>
    <row r="269" spans="1:53" s="244" customFormat="1">
      <c r="A269" s="261"/>
      <c r="B269" s="40"/>
      <c r="C269" s="40"/>
      <c r="D269" s="41"/>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row>
    <row r="270" spans="1:53" s="244" customFormat="1">
      <c r="A270" s="261"/>
      <c r="B270" s="40"/>
      <c r="C270" s="40"/>
      <c r="D270" s="41"/>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row>
    <row r="271" spans="1:53" s="244" customFormat="1">
      <c r="A271" s="261"/>
      <c r="B271" s="40"/>
      <c r="C271" s="40"/>
      <c r="D271" s="41"/>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row>
    <row r="272" spans="1:53" s="244" customFormat="1">
      <c r="A272" s="261"/>
      <c r="B272" s="40"/>
      <c r="C272" s="40"/>
      <c r="D272" s="41"/>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row>
    <row r="273" spans="1:53" s="244" customFormat="1">
      <c r="A273" s="261"/>
      <c r="B273" s="40"/>
      <c r="C273" s="40"/>
      <c r="D273" s="41"/>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row>
    <row r="274" spans="1:53" s="244" customFormat="1">
      <c r="A274" s="261"/>
      <c r="B274" s="40"/>
      <c r="C274" s="40"/>
      <c r="D274" s="41"/>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row>
    <row r="275" spans="1:53" s="244" customFormat="1">
      <c r="A275" s="261"/>
      <c r="B275" s="40"/>
      <c r="C275" s="40"/>
      <c r="D275" s="41"/>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row>
    <row r="276" spans="1:53" s="244" customFormat="1">
      <c r="A276" s="261"/>
      <c r="B276" s="40"/>
      <c r="C276" s="40"/>
      <c r="D276" s="41"/>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row>
    <row r="277" spans="1:53" s="244" customFormat="1">
      <c r="A277" s="261"/>
      <c r="B277" s="40"/>
      <c r="C277" s="40"/>
      <c r="D277" s="41"/>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row>
    <row r="278" spans="1:53" s="244" customFormat="1">
      <c r="A278" s="261"/>
      <c r="B278" s="40"/>
      <c r="C278" s="40"/>
      <c r="D278" s="41"/>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row>
    <row r="279" spans="1:53" s="244" customFormat="1">
      <c r="A279" s="261"/>
      <c r="B279" s="40"/>
      <c r="C279" s="40"/>
      <c r="D279" s="41"/>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row>
    <row r="280" spans="1:53" s="244" customFormat="1">
      <c r="A280" s="261"/>
      <c r="B280" s="40"/>
      <c r="C280" s="40"/>
      <c r="D280" s="41"/>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row>
    <row r="281" spans="1:53" s="244" customFormat="1">
      <c r="A281" s="261"/>
      <c r="B281" s="40"/>
      <c r="C281" s="40"/>
      <c r="D281" s="41"/>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row>
    <row r="282" spans="1:53" s="244" customFormat="1">
      <c r="A282" s="261"/>
      <c r="B282" s="40"/>
      <c r="C282" s="40"/>
      <c r="D282" s="41"/>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row>
    <row r="283" spans="1:53" s="244" customFormat="1">
      <c r="A283" s="261"/>
      <c r="B283" s="40"/>
      <c r="C283" s="40"/>
      <c r="D283" s="41"/>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row>
    <row r="284" spans="1:53" s="244" customFormat="1">
      <c r="A284" s="261"/>
      <c r="B284" s="40"/>
      <c r="C284" s="40"/>
      <c r="D284" s="41"/>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row>
    <row r="285" spans="1:53" s="244" customFormat="1">
      <c r="A285" s="261"/>
      <c r="B285" s="40"/>
      <c r="C285" s="40"/>
      <c r="D285" s="41"/>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row>
    <row r="286" spans="1:53" s="244" customFormat="1">
      <c r="A286" s="261"/>
      <c r="B286" s="40"/>
      <c r="C286" s="40"/>
      <c r="D286" s="41"/>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row>
    <row r="287" spans="1:53" s="244" customFormat="1">
      <c r="A287" s="261"/>
      <c r="B287" s="40"/>
      <c r="C287" s="40"/>
      <c r="D287" s="41"/>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row>
    <row r="288" spans="1:53" s="244" customFormat="1">
      <c r="A288" s="261"/>
      <c r="B288" s="40"/>
      <c r="C288" s="40"/>
      <c r="D288" s="41"/>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row>
    <row r="289" spans="1:53" s="244" customFormat="1">
      <c r="A289" s="261"/>
      <c r="B289" s="40"/>
      <c r="C289" s="40"/>
      <c r="D289" s="41"/>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row>
    <row r="290" spans="1:53" s="244" customFormat="1">
      <c r="A290" s="261"/>
      <c r="B290" s="40"/>
      <c r="C290" s="40"/>
      <c r="D290" s="41"/>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row>
    <row r="291" spans="1:53" s="244" customFormat="1">
      <c r="A291" s="261"/>
      <c r="B291" s="40"/>
      <c r="C291" s="40"/>
      <c r="D291" s="41"/>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row>
    <row r="292" spans="1:53" s="244" customFormat="1">
      <c r="A292" s="261"/>
      <c r="B292" s="40"/>
      <c r="C292" s="40"/>
      <c r="D292" s="41"/>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row>
    <row r="293" spans="1:53" s="244" customFormat="1">
      <c r="A293" s="261"/>
      <c r="B293" s="40"/>
      <c r="C293" s="40"/>
      <c r="D293" s="41"/>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row>
    <row r="294" spans="1:53" s="244" customFormat="1">
      <c r="A294" s="261"/>
      <c r="B294" s="40"/>
      <c r="C294" s="40"/>
      <c r="D294" s="41"/>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row>
    <row r="295" spans="1:53" s="244" customFormat="1">
      <c r="A295" s="261"/>
      <c r="B295" s="40"/>
      <c r="C295" s="40"/>
      <c r="D295" s="41"/>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row>
    <row r="296" spans="1:53" s="244" customFormat="1">
      <c r="A296" s="261"/>
      <c r="B296" s="40"/>
      <c r="C296" s="40"/>
      <c r="D296" s="41"/>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row>
    <row r="297" spans="1:53" s="244" customFormat="1">
      <c r="A297" s="261"/>
      <c r="B297" s="40"/>
      <c r="C297" s="40"/>
      <c r="D297" s="41"/>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row>
    <row r="298" spans="1:53" s="244" customFormat="1">
      <c r="A298" s="261"/>
      <c r="B298" s="40"/>
      <c r="C298" s="40"/>
      <c r="D298" s="41"/>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row>
    <row r="299" spans="1:53" s="244" customFormat="1">
      <c r="A299" s="261"/>
      <c r="B299" s="40"/>
      <c r="C299" s="40"/>
      <c r="D299" s="41"/>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row>
    <row r="300" spans="1:53" s="244" customFormat="1">
      <c r="A300" s="261"/>
      <c r="B300" s="40"/>
      <c r="C300" s="40"/>
      <c r="D300" s="41"/>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row>
    <row r="301" spans="1:53" s="244" customFormat="1">
      <c r="A301" s="261"/>
      <c r="B301" s="40"/>
      <c r="C301" s="40"/>
      <c r="D301" s="41"/>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row>
    <row r="302" spans="1:53" s="244" customFormat="1">
      <c r="A302" s="261"/>
      <c r="B302" s="40"/>
      <c r="C302" s="40"/>
      <c r="D302" s="41"/>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row>
    <row r="303" spans="1:53" s="244" customFormat="1">
      <c r="A303" s="261"/>
      <c r="B303" s="40"/>
      <c r="C303" s="40"/>
      <c r="D303" s="41"/>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row>
    <row r="304" spans="1:53" s="244" customFormat="1">
      <c r="A304" s="261"/>
      <c r="B304" s="40"/>
      <c r="C304" s="40"/>
      <c r="D304" s="41"/>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row>
    <row r="305" spans="1:53" s="244" customFormat="1">
      <c r="A305" s="261"/>
      <c r="B305" s="40"/>
      <c r="C305" s="40"/>
      <c r="D305" s="41"/>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row>
    <row r="306" spans="1:53" s="244" customFormat="1">
      <c r="A306" s="261"/>
      <c r="B306" s="40"/>
      <c r="C306" s="40"/>
      <c r="D306" s="41"/>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row>
    <row r="307" spans="1:53" s="244" customFormat="1">
      <c r="A307" s="261"/>
      <c r="B307" s="40"/>
      <c r="C307" s="40"/>
      <c r="D307" s="41"/>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row>
    <row r="308" spans="1:53" s="244" customFormat="1">
      <c r="A308" s="261"/>
      <c r="B308" s="40"/>
      <c r="C308" s="40"/>
      <c r="D308" s="41"/>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row>
    <row r="309" spans="1:53" s="244" customFormat="1">
      <c r="A309" s="261"/>
      <c r="B309" s="40"/>
      <c r="C309" s="40"/>
      <c r="D309" s="41"/>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row>
    <row r="310" spans="1:53" s="244" customFormat="1">
      <c r="A310" s="261"/>
      <c r="B310" s="40"/>
      <c r="C310" s="40"/>
      <c r="D310" s="41"/>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row>
    <row r="311" spans="1:53" s="244" customFormat="1">
      <c r="A311" s="261"/>
      <c r="B311" s="40"/>
      <c r="C311" s="40"/>
      <c r="D311" s="41"/>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row>
    <row r="312" spans="1:53" s="244" customFormat="1">
      <c r="A312" s="261"/>
      <c r="B312" s="40"/>
      <c r="C312" s="40"/>
      <c r="D312" s="41"/>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row>
    <row r="313" spans="1:53" s="244" customFormat="1">
      <c r="A313" s="261"/>
      <c r="B313" s="40"/>
      <c r="C313" s="40"/>
      <c r="D313" s="41"/>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row>
    <row r="314" spans="1:53" s="244" customFormat="1">
      <c r="A314" s="261"/>
      <c r="B314" s="40"/>
      <c r="C314" s="40"/>
      <c r="D314" s="41"/>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row>
    <row r="315" spans="1:53" s="244" customFormat="1">
      <c r="A315" s="261"/>
      <c r="B315" s="40"/>
      <c r="C315" s="40"/>
      <c r="D315" s="41"/>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row>
    <row r="316" spans="1:53" s="244" customFormat="1">
      <c r="A316" s="261"/>
      <c r="B316" s="40"/>
      <c r="C316" s="40"/>
      <c r="D316" s="41"/>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row>
    <row r="317" spans="1:53" s="244" customFormat="1">
      <c r="A317" s="261"/>
      <c r="B317" s="40"/>
      <c r="C317" s="40"/>
      <c r="D317" s="41"/>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row>
    <row r="318" spans="1:53" s="244" customFormat="1">
      <c r="A318" s="261"/>
      <c r="B318" s="40"/>
      <c r="C318" s="40"/>
      <c r="D318" s="41"/>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row>
    <row r="319" spans="1:53" s="244" customFormat="1">
      <c r="A319" s="261"/>
      <c r="B319" s="40"/>
      <c r="C319" s="40"/>
      <c r="D319" s="41"/>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row>
    <row r="320" spans="1:53" s="244" customFormat="1">
      <c r="A320" s="261"/>
      <c r="B320" s="40"/>
      <c r="C320" s="40"/>
      <c r="D320" s="41"/>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row>
    <row r="321" spans="1:53" s="244" customFormat="1">
      <c r="A321" s="261"/>
      <c r="B321" s="40"/>
      <c r="C321" s="40"/>
      <c r="D321" s="41"/>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row>
    <row r="322" spans="1:53" s="244" customFormat="1">
      <c r="A322" s="261"/>
      <c r="B322" s="40"/>
      <c r="C322" s="40"/>
      <c r="D322" s="41"/>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row>
    <row r="323" spans="1:53" s="244" customFormat="1">
      <c r="A323" s="261"/>
      <c r="B323" s="40"/>
      <c r="C323" s="40"/>
      <c r="D323" s="41"/>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row>
    <row r="324" spans="1:53" s="244" customFormat="1">
      <c r="A324" s="261"/>
      <c r="B324" s="40"/>
      <c r="C324" s="40"/>
      <c r="D324" s="41"/>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row>
    <row r="325" spans="1:53" s="244" customFormat="1">
      <c r="A325" s="261"/>
      <c r="B325" s="40"/>
      <c r="C325" s="40"/>
      <c r="D325" s="41"/>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row>
    <row r="326" spans="1:53" s="244" customFormat="1">
      <c r="A326" s="261"/>
      <c r="B326" s="40"/>
      <c r="C326" s="40"/>
      <c r="D326" s="41"/>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row>
    <row r="327" spans="1:53" s="244" customFormat="1">
      <c r="A327" s="261"/>
      <c r="B327" s="40"/>
      <c r="C327" s="40"/>
      <c r="D327" s="41"/>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row>
    <row r="328" spans="1:53" s="244" customFormat="1">
      <c r="A328" s="261"/>
      <c r="B328" s="40"/>
      <c r="C328" s="40"/>
      <c r="D328" s="41"/>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row>
    <row r="329" spans="1:53" s="244" customFormat="1">
      <c r="A329" s="261"/>
      <c r="B329" s="40"/>
      <c r="C329" s="40"/>
      <c r="D329" s="41"/>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row>
    <row r="330" spans="1:53" s="244" customFormat="1">
      <c r="A330" s="261"/>
      <c r="B330" s="40"/>
      <c r="C330" s="40"/>
      <c r="D330" s="41"/>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row>
    <row r="331" spans="1:53" s="244" customFormat="1">
      <c r="A331" s="261"/>
      <c r="B331" s="40"/>
      <c r="C331" s="40"/>
      <c r="D331" s="41"/>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row>
    <row r="332" spans="1:53" s="244" customFormat="1">
      <c r="A332" s="261"/>
      <c r="B332" s="40"/>
      <c r="C332" s="40"/>
      <c r="D332" s="41"/>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row>
    <row r="333" spans="1:53" s="244" customFormat="1">
      <c r="A333" s="261"/>
      <c r="B333" s="40"/>
      <c r="C333" s="40"/>
      <c r="D333" s="41"/>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row>
    <row r="334" spans="1:53" s="244" customFormat="1">
      <c r="A334" s="261"/>
      <c r="B334" s="40"/>
      <c r="C334" s="40"/>
      <c r="D334" s="41"/>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row>
    <row r="335" spans="1:53" s="244" customFormat="1">
      <c r="A335" s="261"/>
      <c r="B335" s="40"/>
      <c r="C335" s="40"/>
      <c r="D335" s="41"/>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row>
    <row r="336" spans="1:53" s="244" customFormat="1">
      <c r="A336" s="261"/>
      <c r="B336" s="40"/>
      <c r="C336" s="40"/>
      <c r="D336" s="41"/>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row>
    <row r="337" spans="1:53" s="244" customFormat="1">
      <c r="A337" s="261"/>
      <c r="B337" s="40"/>
      <c r="C337" s="40"/>
      <c r="D337" s="41"/>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row>
    <row r="338" spans="1:53" s="244" customFormat="1">
      <c r="A338" s="261"/>
      <c r="B338" s="40"/>
      <c r="C338" s="40"/>
      <c r="D338" s="41"/>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row>
    <row r="339" spans="1:53" s="244" customFormat="1">
      <c r="A339" s="261"/>
      <c r="B339" s="40"/>
      <c r="C339" s="40"/>
      <c r="D339" s="41"/>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row>
    <row r="340" spans="1:53" s="244" customFormat="1">
      <c r="A340" s="261"/>
      <c r="B340" s="40"/>
      <c r="C340" s="40"/>
      <c r="D340" s="41"/>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row>
    <row r="341" spans="1:53" s="244" customFormat="1">
      <c r="A341" s="261"/>
      <c r="B341" s="40"/>
      <c r="C341" s="40"/>
      <c r="D341" s="41"/>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row>
    <row r="342" spans="1:53" s="244" customFormat="1">
      <c r="A342" s="261"/>
      <c r="B342" s="40"/>
      <c r="C342" s="40"/>
      <c r="D342" s="41"/>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row>
    <row r="343" spans="1:53" s="244" customFormat="1">
      <c r="A343" s="261"/>
      <c r="B343" s="40"/>
      <c r="C343" s="40"/>
      <c r="D343" s="41"/>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row>
    <row r="344" spans="1:53" s="244" customFormat="1">
      <c r="A344" s="261"/>
      <c r="B344" s="40"/>
      <c r="C344" s="40"/>
      <c r="D344" s="41"/>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row>
    <row r="345" spans="1:53" s="244" customFormat="1">
      <c r="A345" s="261"/>
      <c r="B345" s="40"/>
      <c r="C345" s="40"/>
      <c r="D345" s="41"/>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row>
    <row r="346" spans="1:53" s="244" customFormat="1">
      <c r="A346" s="261"/>
      <c r="B346" s="40"/>
      <c r="C346" s="40"/>
      <c r="D346" s="41"/>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row>
    <row r="347" spans="1:53" s="244" customFormat="1">
      <c r="A347" s="261"/>
      <c r="B347" s="40"/>
      <c r="C347" s="40"/>
      <c r="D347" s="41"/>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row>
    <row r="348" spans="1:53" s="244" customFormat="1">
      <c r="A348" s="261"/>
      <c r="B348" s="40"/>
      <c r="C348" s="40"/>
      <c r="D348" s="41"/>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row>
    <row r="349" spans="1:53" s="244" customFormat="1">
      <c r="A349" s="261"/>
      <c r="B349" s="40"/>
      <c r="C349" s="40"/>
      <c r="D349" s="41"/>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row>
    <row r="350" spans="1:53" s="244" customFormat="1">
      <c r="A350" s="261"/>
      <c r="B350" s="40"/>
      <c r="C350" s="40"/>
      <c r="D350" s="41"/>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row>
    <row r="351" spans="1:53" s="244" customFormat="1">
      <c r="A351" s="261"/>
      <c r="B351" s="40"/>
      <c r="C351" s="40"/>
      <c r="D351" s="41"/>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row>
    <row r="352" spans="1:53" s="244" customFormat="1">
      <c r="A352" s="261"/>
      <c r="B352" s="40"/>
      <c r="C352" s="40"/>
      <c r="D352" s="41"/>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row>
    <row r="353" spans="1:53" s="244" customFormat="1">
      <c r="A353" s="261"/>
      <c r="B353" s="40"/>
      <c r="C353" s="40"/>
      <c r="D353" s="41"/>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row>
    <row r="354" spans="1:53" s="244" customFormat="1">
      <c r="A354" s="261"/>
      <c r="B354" s="40"/>
      <c r="C354" s="40"/>
      <c r="D354" s="41"/>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row>
    <row r="355" spans="1:53" s="244" customFormat="1">
      <c r="A355" s="261"/>
      <c r="B355" s="40"/>
      <c r="C355" s="40"/>
      <c r="D355" s="41"/>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row>
    <row r="356" spans="1:53" s="244" customFormat="1">
      <c r="A356" s="261"/>
      <c r="B356" s="40"/>
      <c r="C356" s="40"/>
      <c r="D356" s="41"/>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row>
    <row r="357" spans="1:53" s="244" customFormat="1">
      <c r="A357" s="261"/>
      <c r="B357" s="40"/>
      <c r="C357" s="40"/>
      <c r="D357" s="41"/>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row>
    <row r="358" spans="1:53" s="244" customFormat="1">
      <c r="A358" s="261"/>
      <c r="B358" s="40"/>
      <c r="C358" s="40"/>
      <c r="D358" s="41"/>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row>
    <row r="359" spans="1:53" s="244" customFormat="1">
      <c r="A359" s="261"/>
      <c r="B359" s="40"/>
      <c r="C359" s="40"/>
      <c r="D359" s="41"/>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row>
    <row r="360" spans="1:53" s="244" customFormat="1">
      <c r="A360" s="261"/>
      <c r="B360" s="40"/>
      <c r="C360" s="40"/>
      <c r="D360" s="41"/>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row>
    <row r="361" spans="1:53" s="244" customFormat="1">
      <c r="A361" s="261"/>
      <c r="B361" s="40"/>
      <c r="C361" s="40"/>
      <c r="D361" s="41"/>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row>
    <row r="362" spans="1:53" s="244" customFormat="1">
      <c r="A362" s="261"/>
      <c r="B362" s="40"/>
      <c r="C362" s="40"/>
      <c r="D362" s="41"/>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row>
    <row r="363" spans="1:53" s="244" customFormat="1">
      <c r="A363" s="261"/>
      <c r="B363" s="40"/>
      <c r="C363" s="40"/>
      <c r="D363" s="41"/>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row>
    <row r="364" spans="1:53" s="244" customFormat="1">
      <c r="A364" s="261"/>
      <c r="B364" s="40"/>
      <c r="C364" s="40"/>
      <c r="D364" s="41"/>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row>
    <row r="365" spans="1:53" s="244" customFormat="1">
      <c r="A365" s="261"/>
      <c r="B365" s="40"/>
      <c r="C365" s="40"/>
      <c r="D365" s="41"/>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row>
    <row r="366" spans="1:53" s="244" customFormat="1">
      <c r="A366" s="261"/>
      <c r="B366" s="40"/>
      <c r="C366" s="40"/>
      <c r="D366" s="41"/>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row>
    <row r="367" spans="1:53" s="244" customFormat="1">
      <c r="A367" s="261"/>
      <c r="B367" s="40"/>
      <c r="C367" s="40"/>
      <c r="D367" s="41"/>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row>
    <row r="368" spans="1:53" s="244" customFormat="1">
      <c r="A368" s="261"/>
      <c r="B368" s="40"/>
      <c r="C368" s="40"/>
      <c r="D368" s="41"/>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row>
    <row r="369" spans="1:53" s="244" customFormat="1">
      <c r="A369" s="261"/>
      <c r="B369" s="40"/>
      <c r="C369" s="40"/>
      <c r="D369" s="41"/>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row>
    <row r="370" spans="1:53" s="244" customFormat="1">
      <c r="A370" s="261"/>
      <c r="B370" s="40"/>
      <c r="C370" s="40"/>
      <c r="D370" s="41"/>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row>
    <row r="371" spans="1:53" s="244" customFormat="1">
      <c r="A371" s="261"/>
      <c r="B371" s="40"/>
      <c r="C371" s="40"/>
      <c r="D371" s="41"/>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row>
    <row r="372" spans="1:53" s="244" customFormat="1">
      <c r="A372" s="261"/>
      <c r="B372" s="40"/>
      <c r="C372" s="40"/>
      <c r="D372" s="41"/>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row>
    <row r="373" spans="1:53" s="244" customFormat="1">
      <c r="A373" s="261"/>
      <c r="B373" s="40"/>
      <c r="C373" s="40"/>
      <c r="D373" s="41"/>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row>
    <row r="374" spans="1:53" s="244" customFormat="1">
      <c r="A374" s="261"/>
      <c r="B374" s="40"/>
      <c r="C374" s="40"/>
      <c r="D374" s="41"/>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row>
    <row r="375" spans="1:53" s="244" customFormat="1">
      <c r="A375" s="261"/>
      <c r="B375" s="40"/>
      <c r="C375" s="40"/>
      <c r="D375" s="41"/>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row>
    <row r="376" spans="1:53" s="244" customFormat="1">
      <c r="A376" s="261"/>
      <c r="B376" s="40"/>
      <c r="C376" s="40"/>
      <c r="D376" s="41"/>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row>
    <row r="377" spans="1:53" s="244" customFormat="1">
      <c r="A377" s="261"/>
      <c r="B377" s="40"/>
      <c r="C377" s="40"/>
      <c r="D377" s="41"/>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row>
    <row r="378" spans="1:53" s="244" customFormat="1">
      <c r="A378" s="261"/>
      <c r="B378" s="40"/>
      <c r="C378" s="40"/>
      <c r="D378" s="41"/>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row>
    <row r="379" spans="1:53" s="244" customFormat="1">
      <c r="A379" s="261"/>
      <c r="B379" s="40"/>
      <c r="C379" s="40"/>
      <c r="D379" s="41"/>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row>
    <row r="380" spans="1:53" s="244" customFormat="1">
      <c r="A380" s="261"/>
      <c r="B380" s="40"/>
      <c r="C380" s="40"/>
      <c r="D380" s="41"/>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row>
    <row r="381" spans="1:53" s="244" customFormat="1">
      <c r="A381" s="261"/>
      <c r="B381" s="40"/>
      <c r="C381" s="40"/>
      <c r="D381" s="41"/>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row>
    <row r="382" spans="1:53" s="244" customFormat="1">
      <c r="A382" s="261"/>
      <c r="B382" s="40"/>
      <c r="C382" s="40"/>
      <c r="D382" s="41"/>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row>
    <row r="383" spans="1:53" s="244" customFormat="1">
      <c r="A383" s="261"/>
      <c r="B383" s="40"/>
      <c r="C383" s="40"/>
      <c r="D383" s="41"/>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row>
    <row r="384" spans="1:53" s="244" customFormat="1">
      <c r="A384" s="261"/>
      <c r="B384" s="40"/>
      <c r="C384" s="40"/>
      <c r="D384" s="41"/>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row>
    <row r="385" spans="1:53" s="244" customFormat="1">
      <c r="A385" s="261"/>
      <c r="B385" s="40"/>
      <c r="C385" s="40"/>
      <c r="D385" s="41"/>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row>
    <row r="386" spans="1:53" s="244" customFormat="1">
      <c r="A386" s="261"/>
      <c r="B386" s="40"/>
      <c r="C386" s="40"/>
      <c r="D386" s="41"/>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row>
    <row r="387" spans="1:53" s="244" customFormat="1">
      <c r="A387" s="261"/>
      <c r="B387" s="40"/>
      <c r="C387" s="40"/>
      <c r="D387" s="41"/>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row>
    <row r="388" spans="1:53" s="244" customFormat="1">
      <c r="A388" s="261"/>
      <c r="B388" s="40"/>
      <c r="C388" s="40"/>
      <c r="D388" s="41"/>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row>
    <row r="389" spans="1:53" s="244" customFormat="1">
      <c r="A389" s="261"/>
      <c r="B389" s="40"/>
      <c r="C389" s="40"/>
      <c r="D389" s="41"/>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row>
    <row r="390" spans="1:53" s="244" customFormat="1">
      <c r="A390" s="261"/>
      <c r="B390" s="40"/>
      <c r="C390" s="40"/>
      <c r="D390" s="41"/>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row>
    <row r="391" spans="1:53" s="244" customFormat="1">
      <c r="A391" s="261"/>
      <c r="B391" s="40"/>
      <c r="C391" s="40"/>
      <c r="D391" s="41"/>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row>
    <row r="392" spans="1:53" s="244" customFormat="1">
      <c r="A392" s="261"/>
      <c r="B392" s="40"/>
      <c r="C392" s="40"/>
      <c r="D392" s="41"/>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row>
    <row r="393" spans="1:53" s="244" customFormat="1">
      <c r="A393" s="261"/>
      <c r="B393" s="40"/>
      <c r="C393" s="40"/>
      <c r="D393" s="41"/>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row>
    <row r="394" spans="1:53" s="244" customFormat="1">
      <c r="A394" s="261"/>
      <c r="B394" s="40"/>
      <c r="C394" s="40"/>
      <c r="D394" s="41"/>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row>
    <row r="395" spans="1:53" s="244" customFormat="1">
      <c r="A395" s="261"/>
      <c r="B395" s="40"/>
      <c r="C395" s="40"/>
      <c r="D395" s="41"/>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row>
    <row r="396" spans="1:53" s="244" customFormat="1">
      <c r="A396" s="261"/>
      <c r="B396" s="40"/>
      <c r="C396" s="40"/>
      <c r="D396" s="41"/>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row>
    <row r="397" spans="1:53" s="244" customFormat="1">
      <c r="A397" s="261"/>
      <c r="B397" s="40"/>
      <c r="C397" s="40"/>
      <c r="D397" s="41"/>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row>
    <row r="398" spans="1:53" s="244" customFormat="1">
      <c r="A398" s="261"/>
      <c r="B398" s="40"/>
      <c r="C398" s="40"/>
      <c r="D398" s="41"/>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row>
    <row r="399" spans="1:53" s="244" customFormat="1">
      <c r="A399" s="261"/>
      <c r="B399" s="40"/>
      <c r="C399" s="40"/>
      <c r="D399" s="41"/>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row>
    <row r="400" spans="1:53" s="244" customFormat="1">
      <c r="A400" s="261"/>
      <c r="B400" s="40"/>
      <c r="C400" s="40"/>
      <c r="D400" s="41"/>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row>
    <row r="401" spans="1:53" s="244" customFormat="1">
      <c r="A401" s="261"/>
      <c r="B401" s="40"/>
      <c r="C401" s="40"/>
      <c r="D401" s="41"/>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row>
    <row r="402" spans="1:53" s="244" customFormat="1">
      <c r="A402" s="261"/>
      <c r="B402" s="40"/>
      <c r="C402" s="40"/>
      <c r="D402" s="41"/>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row>
    <row r="403" spans="1:53" s="244" customFormat="1">
      <c r="A403" s="261"/>
      <c r="B403" s="40"/>
      <c r="C403" s="40"/>
      <c r="D403" s="41"/>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row>
    <row r="404" spans="1:53" s="244" customFormat="1">
      <c r="A404" s="261"/>
      <c r="B404" s="40"/>
      <c r="C404" s="40"/>
      <c r="D404" s="41"/>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row>
    <row r="405" spans="1:53" s="244" customFormat="1">
      <c r="A405" s="261"/>
      <c r="B405" s="40"/>
      <c r="C405" s="40"/>
      <c r="D405" s="41"/>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row>
    <row r="406" spans="1:53" s="244" customFormat="1">
      <c r="A406" s="261"/>
      <c r="B406" s="40"/>
      <c r="C406" s="40"/>
      <c r="D406" s="41"/>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row>
    <row r="407" spans="1:53" s="244" customFormat="1">
      <c r="A407" s="261"/>
      <c r="B407" s="40"/>
      <c r="C407" s="40"/>
      <c r="D407" s="41"/>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row>
    <row r="408" spans="1:53" s="244" customFormat="1">
      <c r="A408" s="261"/>
      <c r="B408" s="40"/>
      <c r="C408" s="40"/>
      <c r="D408" s="41"/>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row>
    <row r="409" spans="1:53" s="244" customFormat="1">
      <c r="A409" s="261"/>
      <c r="B409" s="40"/>
      <c r="C409" s="40"/>
      <c r="D409" s="41"/>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row>
    <row r="410" spans="1:53" s="244" customFormat="1">
      <c r="A410" s="261"/>
      <c r="B410" s="40"/>
      <c r="C410" s="40"/>
      <c r="D410" s="41"/>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row>
    <row r="411" spans="1:53" s="244" customFormat="1">
      <c r="A411" s="261"/>
      <c r="B411" s="40"/>
      <c r="C411" s="40"/>
      <c r="D411" s="41"/>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row>
    <row r="412" spans="1:53" s="244" customFormat="1">
      <c r="A412" s="261"/>
      <c r="B412" s="40"/>
      <c r="C412" s="40"/>
      <c r="D412" s="41"/>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row>
    <row r="413" spans="1:53" s="244" customFormat="1">
      <c r="A413" s="261"/>
      <c r="B413" s="40"/>
      <c r="C413" s="40"/>
      <c r="D413" s="41"/>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row>
    <row r="414" spans="1:53" s="244" customFormat="1">
      <c r="A414" s="261"/>
      <c r="B414" s="40"/>
      <c r="C414" s="40"/>
      <c r="D414" s="41"/>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row>
    <row r="415" spans="1:53" s="244" customFormat="1">
      <c r="A415" s="261"/>
      <c r="B415" s="40"/>
      <c r="C415" s="40"/>
      <c r="D415" s="41"/>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row>
    <row r="416" spans="1:53" s="244" customFormat="1">
      <c r="A416" s="261"/>
      <c r="B416" s="40"/>
      <c r="C416" s="40"/>
      <c r="D416" s="41"/>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row>
    <row r="417" spans="1:53" s="244" customFormat="1">
      <c r="A417" s="261"/>
      <c r="B417" s="40"/>
      <c r="C417" s="40"/>
      <c r="D417" s="41"/>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row>
    <row r="418" spans="1:53" s="244" customFormat="1">
      <c r="A418" s="261"/>
      <c r="B418" s="40"/>
      <c r="C418" s="40"/>
      <c r="D418" s="41"/>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row>
    <row r="419" spans="1:53" s="244" customFormat="1">
      <c r="A419" s="261"/>
      <c r="B419" s="40"/>
      <c r="C419" s="40"/>
      <c r="D419" s="41"/>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row>
    <row r="420" spans="1:53" s="244" customFormat="1">
      <c r="A420" s="261"/>
      <c r="B420" s="40"/>
      <c r="C420" s="40"/>
      <c r="D420" s="41"/>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row>
    <row r="421" spans="1:53" s="244" customFormat="1">
      <c r="A421" s="261"/>
      <c r="B421" s="40"/>
      <c r="C421" s="40"/>
      <c r="D421" s="41"/>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row>
    <row r="422" spans="1:53" s="244" customFormat="1">
      <c r="A422" s="261"/>
      <c r="B422" s="40"/>
      <c r="C422" s="40"/>
      <c r="D422" s="41"/>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row>
    <row r="423" spans="1:53" s="244" customFormat="1">
      <c r="A423" s="261"/>
      <c r="B423" s="40"/>
      <c r="C423" s="40"/>
      <c r="D423" s="41"/>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row>
    <row r="424" spans="1:53" s="244" customFormat="1">
      <c r="A424" s="261"/>
      <c r="B424" s="40"/>
      <c r="C424" s="40"/>
      <c r="D424" s="41"/>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row>
    <row r="425" spans="1:53" s="244" customFormat="1">
      <c r="A425" s="261"/>
      <c r="B425" s="40"/>
      <c r="C425" s="40"/>
      <c r="D425" s="41"/>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row>
    <row r="426" spans="1:53" s="244" customFormat="1">
      <c r="A426" s="261"/>
      <c r="B426" s="40"/>
      <c r="C426" s="40"/>
      <c r="D426" s="41"/>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row>
    <row r="427" spans="1:53" s="244" customFormat="1">
      <c r="A427" s="261"/>
      <c r="B427" s="40"/>
      <c r="C427" s="40"/>
      <c r="D427" s="41"/>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row>
    <row r="428" spans="1:53" s="244" customFormat="1">
      <c r="A428" s="261"/>
      <c r="B428" s="40"/>
      <c r="C428" s="40"/>
      <c r="D428" s="41"/>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row>
    <row r="429" spans="1:53" s="244" customFormat="1">
      <c r="A429" s="261"/>
      <c r="B429" s="40"/>
      <c r="C429" s="40"/>
      <c r="D429" s="41"/>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row>
    <row r="430" spans="1:53" s="244" customFormat="1">
      <c r="A430" s="261"/>
      <c r="B430" s="40"/>
      <c r="C430" s="40"/>
      <c r="D430" s="41"/>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row>
    <row r="431" spans="1:53" s="244" customFormat="1">
      <c r="A431" s="261"/>
      <c r="B431" s="40"/>
      <c r="C431" s="40"/>
      <c r="D431" s="41"/>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row>
    <row r="432" spans="1:53" s="244" customFormat="1">
      <c r="A432" s="261"/>
      <c r="B432" s="40"/>
      <c r="C432" s="40"/>
      <c r="D432" s="41"/>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row>
    <row r="433" spans="1:53" s="244" customFormat="1">
      <c r="A433" s="261"/>
      <c r="B433" s="40"/>
      <c r="C433" s="40"/>
      <c r="D433" s="41"/>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row>
    <row r="434" spans="1:53" s="244" customFormat="1">
      <c r="A434" s="261"/>
      <c r="B434" s="40"/>
      <c r="C434" s="40"/>
      <c r="D434" s="41"/>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row>
    <row r="435" spans="1:53" s="244" customFormat="1">
      <c r="A435" s="261"/>
      <c r="B435" s="40"/>
      <c r="C435" s="40"/>
      <c r="D435" s="41"/>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row>
    <row r="436" spans="1:53" s="244" customFormat="1">
      <c r="A436" s="261"/>
      <c r="B436" s="40"/>
      <c r="C436" s="40"/>
      <c r="D436" s="41"/>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row>
    <row r="437" spans="1:53" s="244" customFormat="1">
      <c r="A437" s="261"/>
      <c r="B437" s="40"/>
      <c r="C437" s="40"/>
      <c r="D437" s="41"/>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row>
    <row r="438" spans="1:53" s="244" customFormat="1">
      <c r="A438" s="261"/>
      <c r="B438" s="40"/>
      <c r="C438" s="40"/>
      <c r="D438" s="41"/>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row>
    <row r="439" spans="1:53" s="244" customFormat="1">
      <c r="A439" s="261"/>
      <c r="B439" s="40"/>
      <c r="C439" s="40"/>
      <c r="D439" s="41"/>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row>
    <row r="440" spans="1:53" s="244" customFormat="1">
      <c r="A440" s="261"/>
      <c r="B440" s="40"/>
      <c r="C440" s="40"/>
      <c r="D440" s="41"/>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row>
    <row r="441" spans="1:53" s="244" customFormat="1">
      <c r="A441" s="261"/>
      <c r="B441" s="40"/>
      <c r="C441" s="40"/>
      <c r="D441" s="41"/>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row>
    <row r="442" spans="1:53" s="244" customFormat="1">
      <c r="A442" s="261"/>
      <c r="B442" s="40"/>
      <c r="C442" s="40"/>
      <c r="D442" s="41"/>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row>
    <row r="443" spans="1:53" s="244" customFormat="1">
      <c r="A443" s="261"/>
      <c r="B443" s="40"/>
      <c r="C443" s="40"/>
      <c r="D443" s="41"/>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row>
    <row r="444" spans="1:53" s="244" customFormat="1">
      <c r="A444" s="261"/>
      <c r="B444" s="40"/>
      <c r="C444" s="40"/>
      <c r="D444" s="41"/>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row>
    <row r="445" spans="1:53" s="244" customFormat="1">
      <c r="A445" s="261"/>
      <c r="B445" s="40"/>
      <c r="C445" s="40"/>
      <c r="D445" s="41"/>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row>
    <row r="446" spans="1:53" s="244" customFormat="1">
      <c r="A446" s="261"/>
      <c r="B446" s="40"/>
      <c r="C446" s="40"/>
      <c r="D446" s="41"/>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row>
    <row r="447" spans="1:53" s="244" customFormat="1">
      <c r="A447" s="261"/>
      <c r="B447" s="40"/>
      <c r="C447" s="40"/>
      <c r="D447" s="41"/>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row>
    <row r="448" spans="1:53" s="244" customFormat="1">
      <c r="A448" s="261"/>
      <c r="B448" s="40"/>
      <c r="C448" s="40"/>
      <c r="D448" s="41"/>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row>
    <row r="449" spans="1:53" s="244" customFormat="1">
      <c r="A449" s="261"/>
      <c r="B449" s="40"/>
      <c r="C449" s="40"/>
      <c r="D449" s="41"/>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row>
    <row r="450" spans="1:53" s="244" customFormat="1">
      <c r="A450" s="261"/>
      <c r="B450" s="40"/>
      <c r="C450" s="40"/>
      <c r="D450" s="41"/>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row>
    <row r="451" spans="1:53" s="244" customFormat="1">
      <c r="A451" s="261"/>
      <c r="B451" s="40"/>
      <c r="C451" s="40"/>
      <c r="D451" s="41"/>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row>
    <row r="452" spans="1:53" s="244" customFormat="1">
      <c r="A452" s="261"/>
      <c r="B452" s="40"/>
      <c r="C452" s="40"/>
      <c r="D452" s="41"/>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row>
    <row r="453" spans="1:53" s="244" customFormat="1">
      <c r="A453" s="261"/>
      <c r="B453" s="40"/>
      <c r="C453" s="40"/>
      <c r="D453" s="41"/>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row>
    <row r="454" spans="1:53" s="244" customFormat="1">
      <c r="A454" s="261"/>
      <c r="B454" s="40"/>
      <c r="C454" s="40"/>
      <c r="D454" s="41"/>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row>
    <row r="455" spans="1:53" s="244" customFormat="1">
      <c r="A455" s="261"/>
      <c r="B455" s="40"/>
      <c r="C455" s="40"/>
      <c r="D455" s="41"/>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row>
    <row r="456" spans="1:53" s="244" customFormat="1">
      <c r="A456" s="261"/>
      <c r="B456" s="40"/>
      <c r="C456" s="40"/>
      <c r="D456" s="41"/>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row>
    <row r="457" spans="1:53" s="244" customFormat="1">
      <c r="A457" s="261"/>
      <c r="B457" s="40"/>
      <c r="C457" s="40"/>
      <c r="D457" s="41"/>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row>
    <row r="458" spans="1:53" s="244" customFormat="1">
      <c r="A458" s="261"/>
      <c r="B458" s="40"/>
      <c r="C458" s="40"/>
      <c r="D458" s="41"/>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row>
    <row r="459" spans="1:53" s="244" customFormat="1">
      <c r="A459" s="261"/>
      <c r="B459" s="40"/>
      <c r="C459" s="40"/>
      <c r="D459" s="41"/>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row>
    <row r="460" spans="1:53" s="244" customFormat="1">
      <c r="A460" s="261"/>
      <c r="B460" s="40"/>
      <c r="C460" s="40"/>
      <c r="D460" s="41"/>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row>
    <row r="461" spans="1:53" s="244" customFormat="1">
      <c r="A461" s="261"/>
      <c r="B461" s="40"/>
      <c r="C461" s="40"/>
      <c r="D461" s="41"/>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row>
    <row r="462" spans="1:53" s="244" customFormat="1">
      <c r="A462" s="261"/>
      <c r="B462" s="40"/>
      <c r="C462" s="40"/>
      <c r="D462" s="41"/>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row>
    <row r="463" spans="1:53" s="244" customFormat="1">
      <c r="A463" s="261"/>
      <c r="B463" s="40"/>
      <c r="C463" s="40"/>
      <c r="D463" s="41"/>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row>
    <row r="464" spans="1:53" s="244" customFormat="1">
      <c r="A464" s="261"/>
      <c r="B464" s="40"/>
      <c r="C464" s="40"/>
      <c r="D464" s="41"/>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row>
    <row r="465" spans="1:53" s="244" customFormat="1">
      <c r="A465" s="261"/>
      <c r="B465" s="40"/>
      <c r="C465" s="40"/>
      <c r="D465" s="41"/>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row>
  </sheetData>
  <sheetProtection password="CAE7" sheet="1" objects="1" scenarios="1" formatCells="0" formatColumns="0" formatRows="0" insertColumns="0" insertRows="0"/>
  <mergeCells count="9">
    <mergeCell ref="G40:G43"/>
    <mergeCell ref="C2:D2"/>
    <mergeCell ref="A31:D31"/>
    <mergeCell ref="A32:B32"/>
    <mergeCell ref="F39:F48"/>
    <mergeCell ref="A5:B5"/>
    <mergeCell ref="A4:D4"/>
    <mergeCell ref="F6:F12"/>
    <mergeCell ref="F14:F28"/>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6"/>
  <dimension ref="A1:BA61"/>
  <sheetViews>
    <sheetView showGridLines="0" workbookViewId="0">
      <pane xSplit="1" ySplit="5" topLeftCell="B6" activePane="bottomRight" state="frozen"/>
      <selection pane="topRight" activeCell="B1" sqref="B1"/>
      <selection pane="bottomLeft" activeCell="A6" sqref="A6"/>
      <selection pane="bottomRight" activeCell="C3" sqref="C3"/>
    </sheetView>
  </sheetViews>
  <sheetFormatPr baseColWidth="10" defaultColWidth="11.42578125" defaultRowHeight="12.75"/>
  <cols>
    <col min="1" max="1" width="5.5703125" style="261" customWidth="1"/>
    <col min="2" max="2" width="62" style="40" customWidth="1"/>
    <col min="3" max="3" width="28.7109375" style="40" customWidth="1"/>
    <col min="4" max="4" width="28.85546875" style="41" customWidth="1"/>
    <col min="5" max="5" width="8.85546875" style="40" hidden="1" customWidth="1"/>
    <col min="6" max="6" width="13.7109375" style="40" bestFit="1" customWidth="1"/>
    <col min="7" max="7" width="14" style="40" bestFit="1" customWidth="1"/>
    <col min="8" max="8" width="13.85546875" style="40" bestFit="1" customWidth="1"/>
    <col min="9" max="10" width="13.42578125" style="40" bestFit="1" customWidth="1"/>
    <col min="11" max="53" width="11.42578125" style="40"/>
    <col min="54" max="16384" width="11.42578125" style="244"/>
  </cols>
  <sheetData>
    <row r="1" spans="1:53" s="263" customFormat="1" ht="19.5" customHeight="1">
      <c r="A1" s="28"/>
      <c r="B1" s="29"/>
      <c r="C1" s="122"/>
      <c r="D1" s="122"/>
      <c r="E1" s="2"/>
      <c r="F1" s="2"/>
      <c r="G1" s="28"/>
      <c r="H1" s="2"/>
    </row>
    <row r="2" spans="1:53" s="257" customFormat="1" ht="33.75">
      <c r="A2" s="5"/>
      <c r="B2" s="189" t="s">
        <v>924</v>
      </c>
      <c r="C2" s="292" t="s">
        <v>1043</v>
      </c>
      <c r="D2" s="292"/>
      <c r="E2" s="4"/>
      <c r="F2" s="4"/>
      <c r="G2" s="5"/>
      <c r="H2" s="4"/>
    </row>
    <row r="3" spans="1:53" s="257" customFormat="1" ht="12.75" customHeight="1">
      <c r="A3" s="5"/>
      <c r="B3" s="4"/>
      <c r="C3" s="124"/>
      <c r="D3" s="124"/>
      <c r="E3" s="4"/>
      <c r="F3" s="4"/>
      <c r="G3" s="5"/>
      <c r="H3" s="4"/>
    </row>
    <row r="4" spans="1:53" s="257" customFormat="1" ht="12.75" customHeight="1">
      <c r="A4" s="308"/>
      <c r="B4" s="309"/>
      <c r="C4" s="309"/>
      <c r="D4" s="310"/>
      <c r="E4" s="49"/>
      <c r="F4" s="4"/>
      <c r="G4" s="5"/>
      <c r="H4" s="4"/>
    </row>
    <row r="5" spans="1:53" s="264" customFormat="1" ht="35.25" customHeight="1">
      <c r="A5" s="306" t="s">
        <v>233</v>
      </c>
      <c r="B5" s="307"/>
      <c r="C5" s="153" t="s">
        <v>235</v>
      </c>
      <c r="D5" s="153" t="s">
        <v>234</v>
      </c>
      <c r="E5" s="50"/>
      <c r="F5" s="51"/>
      <c r="G5" s="23"/>
      <c r="H5" s="23"/>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row>
    <row r="6" spans="1:53">
      <c r="A6" s="47" t="s">
        <v>784</v>
      </c>
      <c r="B6" s="13" t="s">
        <v>979</v>
      </c>
      <c r="C6" s="126">
        <f>+IF(('1'!I6="N"),(ROUND((D6*0.25),-3)),0)</f>
        <v>0</v>
      </c>
      <c r="D6" s="126">
        <f>+IF(('1'!I6="N"),'10'!C53,0)</f>
        <v>0</v>
      </c>
      <c r="E6" s="39"/>
      <c r="F6" s="303" t="s">
        <v>233</v>
      </c>
      <c r="G6" s="3"/>
      <c r="H6" s="3"/>
    </row>
    <row r="7" spans="1:53" ht="13.15" customHeight="1">
      <c r="A7" s="13" t="s">
        <v>785</v>
      </c>
      <c r="B7" s="13" t="s">
        <v>786</v>
      </c>
      <c r="C7" s="126">
        <f>+IF(('1'!I6="S"),(ROUND((D6*0.2),-3)),0)</f>
        <v>0</v>
      </c>
      <c r="D7" s="126">
        <f>++IF(('1'!I6="S"),'10'!C53,0)</f>
        <v>0</v>
      </c>
      <c r="E7" s="39"/>
      <c r="F7" s="304"/>
      <c r="G7" s="27"/>
      <c r="H7" s="19"/>
    </row>
    <row r="8" spans="1:53">
      <c r="A8" s="13" t="s">
        <v>787</v>
      </c>
      <c r="B8" s="13" t="s">
        <v>788</v>
      </c>
      <c r="C8" s="126">
        <f>+(ROUND((D8*0.15),-3))</f>
        <v>0</v>
      </c>
      <c r="D8" s="126">
        <f>+IF((G9="S"),'10'!C53,0)</f>
        <v>0</v>
      </c>
      <c r="E8" s="39"/>
      <c r="F8" s="304"/>
      <c r="G8" s="178" t="s">
        <v>911</v>
      </c>
      <c r="H8" s="179"/>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row>
    <row r="9" spans="1:53">
      <c r="A9" s="13" t="s">
        <v>789</v>
      </c>
      <c r="B9" s="13" t="s">
        <v>790</v>
      </c>
      <c r="C9" s="126">
        <v>0</v>
      </c>
      <c r="D9" s="126">
        <v>0</v>
      </c>
      <c r="E9" s="39"/>
      <c r="F9" s="304"/>
      <c r="G9" s="181" t="s">
        <v>664</v>
      </c>
      <c r="H9" s="180" t="s">
        <v>680</v>
      </c>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row>
    <row r="10" spans="1:53" ht="25.5">
      <c r="A10" s="13" t="s">
        <v>791</v>
      </c>
      <c r="B10" s="13" t="s">
        <v>936</v>
      </c>
      <c r="C10" s="126">
        <v>0</v>
      </c>
      <c r="D10" s="126">
        <f>+IF(('1'!S6="S"),'10'!C53,0)</f>
        <v>0</v>
      </c>
      <c r="E10" s="39"/>
      <c r="F10" s="305"/>
      <c r="G10" s="27"/>
      <c r="H10" s="177" t="s">
        <v>664</v>
      </c>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row>
    <row r="11" spans="1:53">
      <c r="A11" s="318"/>
      <c r="B11" s="318"/>
      <c r="C11" s="318"/>
      <c r="D11" s="318"/>
      <c r="E11" s="39"/>
      <c r="F11" s="62"/>
      <c r="G11" s="27"/>
      <c r="H11" s="7"/>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row>
    <row r="12" spans="1:53">
      <c r="A12" s="311" t="s">
        <v>194</v>
      </c>
      <c r="B12" s="312"/>
      <c r="C12" s="153" t="s">
        <v>0</v>
      </c>
      <c r="D12" s="153"/>
      <c r="E12" s="39"/>
      <c r="F12" s="63"/>
      <c r="G12" s="7"/>
      <c r="H12" s="7"/>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row>
    <row r="13" spans="1:53">
      <c r="A13" s="13" t="s">
        <v>792</v>
      </c>
      <c r="B13" s="13" t="s">
        <v>508</v>
      </c>
      <c r="C13" s="152">
        <f>+'7'!G8+'7'!G9</f>
        <v>0</v>
      </c>
      <c r="D13" s="151"/>
      <c r="E13" s="39"/>
      <c r="F13" s="63"/>
      <c r="G13" s="176"/>
      <c r="H13" s="7"/>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row>
    <row r="14" spans="1:53">
      <c r="A14" s="13" t="s">
        <v>793</v>
      </c>
      <c r="B14" s="13" t="s">
        <v>509</v>
      </c>
      <c r="C14" s="152">
        <f>+'7'!G10+'7'!G11+'7'!G12+'7'!G13+'7'!G14+'6'!G25+'6'!G26</f>
        <v>0</v>
      </c>
      <c r="D14" s="151"/>
      <c r="E14" s="39"/>
      <c r="F14" s="183"/>
      <c r="G14" s="19"/>
      <c r="H14" s="176"/>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row>
    <row r="15" spans="1:53">
      <c r="A15" s="16" t="s">
        <v>794</v>
      </c>
      <c r="B15" s="16" t="s">
        <v>510</v>
      </c>
      <c r="C15" s="152">
        <f>+C13+C14</f>
        <v>0</v>
      </c>
      <c r="D15" s="151"/>
      <c r="E15" s="39"/>
      <c r="F15" s="183" t="s">
        <v>665</v>
      </c>
      <c r="G15" s="176"/>
      <c r="H15" s="176"/>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row>
    <row r="16" spans="1:53">
      <c r="A16" s="13" t="s">
        <v>795</v>
      </c>
      <c r="B16" s="13" t="s">
        <v>511</v>
      </c>
      <c r="C16" s="152">
        <f>+'8'!C46+'8'!C47</f>
        <v>0</v>
      </c>
      <c r="D16" s="151"/>
      <c r="E16" s="39"/>
      <c r="F16" s="183"/>
      <c r="G16" s="19" t="s">
        <v>665</v>
      </c>
      <c r="H16" s="176"/>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row>
    <row r="17" spans="1:53">
      <c r="A17" s="13" t="s">
        <v>796</v>
      </c>
      <c r="B17" s="13" t="s">
        <v>512</v>
      </c>
      <c r="C17" s="126">
        <v>0</v>
      </c>
      <c r="D17" s="151"/>
      <c r="E17" s="39"/>
      <c r="F17" s="183"/>
      <c r="G17" s="19" t="s">
        <v>665</v>
      </c>
      <c r="H17" s="176"/>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row>
    <row r="18" spans="1:53">
      <c r="A18" s="16" t="s">
        <v>797</v>
      </c>
      <c r="B18" s="16" t="s">
        <v>513</v>
      </c>
      <c r="C18" s="152">
        <f>+C16+C17</f>
        <v>0</v>
      </c>
      <c r="D18" s="151"/>
      <c r="E18" s="39"/>
      <c r="F18" s="184"/>
      <c r="G18" s="19"/>
      <c r="H18" s="176"/>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row>
    <row r="19" spans="1:53">
      <c r="A19" s="16" t="s">
        <v>798</v>
      </c>
      <c r="B19" s="16" t="s">
        <v>514</v>
      </c>
      <c r="C19" s="152">
        <f>+'7'!F8+'7'!E8+'7'!E9+'7'!F9+'7'!F11+'7'!E11+'7'!F13+'7'!E13</f>
        <v>0</v>
      </c>
      <c r="D19" s="151"/>
      <c r="E19" s="39"/>
      <c r="F19" s="183"/>
      <c r="G19" s="176"/>
      <c r="H19" s="176"/>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c r="A20" s="16" t="s">
        <v>799</v>
      </c>
      <c r="B20" s="16" t="s">
        <v>515</v>
      </c>
      <c r="C20" s="152">
        <f>+C15-C18-C19</f>
        <v>0</v>
      </c>
      <c r="D20" s="151"/>
      <c r="E20" s="39"/>
      <c r="F20" s="183"/>
      <c r="G20" s="176"/>
      <c r="H20" s="176"/>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A21" s="318"/>
      <c r="B21" s="318"/>
      <c r="C21" s="319"/>
      <c r="D21" s="318"/>
      <c r="E21" s="39"/>
      <c r="F21" s="183"/>
    </row>
    <row r="22" spans="1:53">
      <c r="A22" s="306" t="s">
        <v>801</v>
      </c>
      <c r="B22" s="307"/>
      <c r="C22" s="153" t="s">
        <v>0</v>
      </c>
      <c r="D22" s="153" t="s">
        <v>1</v>
      </c>
      <c r="E22" s="39"/>
      <c r="F22" s="63"/>
      <c r="G22" s="39"/>
      <c r="H22" s="39"/>
    </row>
    <row r="23" spans="1:53">
      <c r="A23" s="16" t="s">
        <v>800</v>
      </c>
      <c r="B23" s="16" t="s">
        <v>516</v>
      </c>
      <c r="C23" s="152">
        <f>+SUM('11'!C6:C10)</f>
        <v>0</v>
      </c>
      <c r="D23" s="151"/>
      <c r="E23" s="39"/>
      <c r="F23" s="63"/>
      <c r="G23" s="39"/>
      <c r="H23" s="39"/>
    </row>
    <row r="24" spans="1:53">
      <c r="A24" s="13" t="s">
        <v>802</v>
      </c>
      <c r="B24" s="21" t="s">
        <v>937</v>
      </c>
      <c r="C24" s="126">
        <v>0</v>
      </c>
      <c r="D24" s="151"/>
      <c r="E24" s="39"/>
      <c r="F24" s="303" t="s">
        <v>257</v>
      </c>
      <c r="G24" s="39"/>
      <c r="H24" s="39"/>
    </row>
    <row r="25" spans="1:53">
      <c r="A25" s="13" t="s">
        <v>803</v>
      </c>
      <c r="B25" s="13" t="s">
        <v>938</v>
      </c>
      <c r="C25" s="126">
        <v>0</v>
      </c>
      <c r="D25" s="151"/>
      <c r="E25" s="39"/>
      <c r="F25" s="304"/>
      <c r="G25" s="39"/>
    </row>
    <row r="26" spans="1:53">
      <c r="A26" s="13" t="s">
        <v>804</v>
      </c>
      <c r="B26" s="13" t="s">
        <v>517</v>
      </c>
      <c r="C26" s="126">
        <v>0</v>
      </c>
      <c r="D26" s="151"/>
      <c r="E26" s="39"/>
      <c r="F26" s="304"/>
      <c r="G26" s="39"/>
    </row>
    <row r="27" spans="1:53">
      <c r="A27" s="13" t="s">
        <v>805</v>
      </c>
      <c r="B27" s="13" t="s">
        <v>980</v>
      </c>
      <c r="C27" s="126">
        <v>0</v>
      </c>
      <c r="D27" s="151"/>
      <c r="E27" s="39"/>
      <c r="F27" s="304"/>
      <c r="G27" s="39"/>
    </row>
    <row r="28" spans="1:53">
      <c r="A28" s="13" t="s">
        <v>806</v>
      </c>
      <c r="B28" s="13" t="s">
        <v>809</v>
      </c>
      <c r="C28" s="126">
        <v>0</v>
      </c>
      <c r="D28" s="151"/>
      <c r="E28" s="39"/>
      <c r="F28" s="304"/>
      <c r="G28" s="39"/>
    </row>
    <row r="29" spans="1:53" ht="25.5">
      <c r="A29" s="13" t="s">
        <v>807</v>
      </c>
      <c r="B29" s="13" t="s">
        <v>981</v>
      </c>
      <c r="C29" s="126">
        <v>0</v>
      </c>
      <c r="D29" s="151"/>
      <c r="E29" s="39"/>
      <c r="F29" s="304"/>
      <c r="G29" s="39"/>
    </row>
    <row r="30" spans="1:53" ht="25.5">
      <c r="A30" s="13" t="s">
        <v>808</v>
      </c>
      <c r="B30" s="13" t="s">
        <v>939</v>
      </c>
      <c r="C30" s="126">
        <v>0</v>
      </c>
      <c r="D30" s="151"/>
      <c r="E30" s="39"/>
      <c r="F30" s="304"/>
      <c r="G30" s="39"/>
    </row>
    <row r="31" spans="1:53" ht="25.5">
      <c r="A31" s="13" t="s">
        <v>810</v>
      </c>
      <c r="B31" s="13" t="s">
        <v>982</v>
      </c>
      <c r="C31" s="126">
        <v>0</v>
      </c>
      <c r="D31" s="151"/>
      <c r="E31" s="39"/>
      <c r="F31" s="304"/>
      <c r="G31" s="39"/>
      <c r="H31" s="39"/>
    </row>
    <row r="32" spans="1:53">
      <c r="A32" s="13" t="s">
        <v>811</v>
      </c>
      <c r="B32" s="13" t="s">
        <v>940</v>
      </c>
      <c r="C32" s="126">
        <v>0</v>
      </c>
      <c r="D32" s="151"/>
      <c r="E32" s="39"/>
      <c r="F32" s="304"/>
      <c r="G32" s="39"/>
      <c r="H32" s="39"/>
    </row>
    <row r="33" spans="1:8">
      <c r="A33" s="13" t="s">
        <v>812</v>
      </c>
      <c r="B33" s="13" t="s">
        <v>518</v>
      </c>
      <c r="C33" s="126">
        <v>0</v>
      </c>
      <c r="D33" s="151"/>
      <c r="E33" s="39"/>
      <c r="F33" s="304"/>
      <c r="G33" s="39"/>
      <c r="H33" s="39"/>
    </row>
    <row r="34" spans="1:8">
      <c r="A34" s="16" t="s">
        <v>813</v>
      </c>
      <c r="B34" s="16" t="s">
        <v>519</v>
      </c>
      <c r="C34" s="152">
        <f>SUM(C24:C33)</f>
        <v>0</v>
      </c>
      <c r="D34" s="151"/>
      <c r="E34" s="39"/>
      <c r="F34" s="63"/>
      <c r="G34" s="39"/>
      <c r="H34" s="39"/>
    </row>
    <row r="35" spans="1:8">
      <c r="A35" s="16" t="s">
        <v>814</v>
      </c>
      <c r="B35" s="16" t="s">
        <v>563</v>
      </c>
      <c r="C35" s="152">
        <f>+C23-C34</f>
        <v>0</v>
      </c>
      <c r="D35" s="151"/>
      <c r="E35" s="39"/>
      <c r="F35" s="63"/>
      <c r="G35" s="39"/>
      <c r="H35" s="39"/>
    </row>
    <row r="36" spans="1:8">
      <c r="A36" s="16" t="s">
        <v>815</v>
      </c>
      <c r="B36" s="16" t="s">
        <v>564</v>
      </c>
      <c r="C36" s="126">
        <f>+ROUND(((C20-'7'!G10)*0.1)+('7'!G10*0.2),-3)</f>
        <v>0</v>
      </c>
      <c r="D36" s="151"/>
      <c r="E36" s="39"/>
      <c r="F36" s="63"/>
    </row>
    <row r="37" spans="1:8" ht="25.5">
      <c r="A37" s="16" t="s">
        <v>816</v>
      </c>
      <c r="B37" s="16" t="s">
        <v>941</v>
      </c>
      <c r="C37" s="126">
        <v>0</v>
      </c>
      <c r="D37" s="151"/>
      <c r="E37" s="39"/>
      <c r="F37" s="63"/>
    </row>
    <row r="38" spans="1:8">
      <c r="A38" s="16" t="s">
        <v>817</v>
      </c>
      <c r="B38" s="16" t="s">
        <v>565</v>
      </c>
      <c r="C38" s="152">
        <f>+C35+C36-C37</f>
        <v>0</v>
      </c>
      <c r="D38" s="151"/>
      <c r="E38" s="39"/>
      <c r="F38" s="63"/>
      <c r="G38" s="39"/>
      <c r="H38" s="39"/>
    </row>
    <row r="39" spans="1:8">
      <c r="A39" s="16" t="s">
        <v>818</v>
      </c>
      <c r="B39" s="16" t="s">
        <v>1006</v>
      </c>
      <c r="C39" s="126">
        <v>0</v>
      </c>
      <c r="D39" s="151"/>
      <c r="E39" s="39"/>
      <c r="F39" s="63"/>
      <c r="G39" s="39"/>
      <c r="H39" s="39"/>
    </row>
    <row r="40" spans="1:8" ht="25.5">
      <c r="A40" s="16" t="s">
        <v>819</v>
      </c>
      <c r="B40" s="16" t="s">
        <v>1007</v>
      </c>
      <c r="C40" s="126">
        <v>0</v>
      </c>
      <c r="D40" s="151"/>
      <c r="E40" s="39"/>
      <c r="F40" s="63"/>
      <c r="G40" s="39"/>
      <c r="H40" s="39"/>
    </row>
    <row r="41" spans="1:8">
      <c r="A41" s="13" t="s">
        <v>820</v>
      </c>
      <c r="B41" s="13" t="s">
        <v>821</v>
      </c>
      <c r="C41" s="126">
        <v>0</v>
      </c>
      <c r="D41" s="126">
        <v>0</v>
      </c>
      <c r="E41" s="39"/>
      <c r="F41" s="303" t="s">
        <v>822</v>
      </c>
      <c r="G41" s="39"/>
      <c r="H41" s="39"/>
    </row>
    <row r="42" spans="1:8">
      <c r="A42" s="13" t="s">
        <v>823</v>
      </c>
      <c r="B42" s="13" t="s">
        <v>824</v>
      </c>
      <c r="C42" s="126">
        <v>0</v>
      </c>
      <c r="D42" s="126">
        <v>0</v>
      </c>
      <c r="E42" s="39"/>
      <c r="F42" s="304"/>
      <c r="G42" s="39"/>
      <c r="H42" s="39"/>
    </row>
    <row r="43" spans="1:8">
      <c r="A43" s="13" t="s">
        <v>825</v>
      </c>
      <c r="B43" s="13" t="s">
        <v>826</v>
      </c>
      <c r="C43" s="126">
        <v>0</v>
      </c>
      <c r="D43" s="126">
        <v>0</v>
      </c>
      <c r="E43" s="39"/>
      <c r="F43" s="304"/>
      <c r="G43" s="39"/>
      <c r="H43" s="39"/>
    </row>
    <row r="44" spans="1:8">
      <c r="A44" s="13" t="s">
        <v>827</v>
      </c>
      <c r="B44" s="13" t="s">
        <v>828</v>
      </c>
      <c r="C44" s="126">
        <v>0</v>
      </c>
      <c r="D44" s="126">
        <v>0</v>
      </c>
      <c r="E44" s="39"/>
      <c r="F44" s="304"/>
      <c r="G44" s="39"/>
      <c r="H44" s="39"/>
    </row>
    <row r="45" spans="1:8">
      <c r="A45" s="16" t="s">
        <v>829</v>
      </c>
      <c r="B45" s="16" t="s">
        <v>520</v>
      </c>
      <c r="C45" s="152">
        <f>+SUM(C41:C44)</f>
        <v>0</v>
      </c>
      <c r="D45" s="152">
        <f>SUM(D41:D44)</f>
        <v>0</v>
      </c>
      <c r="E45" s="39"/>
      <c r="F45" s="63"/>
      <c r="G45" s="39"/>
      <c r="H45" s="39"/>
    </row>
    <row r="46" spans="1:8">
      <c r="A46" s="13" t="s">
        <v>830</v>
      </c>
      <c r="B46" s="13" t="s">
        <v>831</v>
      </c>
      <c r="C46" s="126">
        <v>0</v>
      </c>
      <c r="D46" s="126">
        <v>0</v>
      </c>
      <c r="E46" s="39"/>
      <c r="F46" s="303" t="s">
        <v>524</v>
      </c>
      <c r="G46" s="39"/>
      <c r="H46" s="39"/>
    </row>
    <row r="47" spans="1:8">
      <c r="A47" s="13" t="s">
        <v>832</v>
      </c>
      <c r="B47" s="13" t="s">
        <v>833</v>
      </c>
      <c r="C47" s="126">
        <v>0</v>
      </c>
      <c r="D47" s="126">
        <v>0</v>
      </c>
      <c r="E47" s="39"/>
      <c r="F47" s="304"/>
      <c r="G47" s="39"/>
      <c r="H47" s="39"/>
    </row>
    <row r="48" spans="1:8">
      <c r="A48" s="13" t="s">
        <v>834</v>
      </c>
      <c r="B48" s="13" t="s">
        <v>521</v>
      </c>
      <c r="C48" s="126">
        <v>0</v>
      </c>
      <c r="D48" s="126">
        <v>0</v>
      </c>
      <c r="E48" s="39"/>
      <c r="F48" s="304"/>
      <c r="G48" s="39"/>
      <c r="H48" s="39"/>
    </row>
    <row r="49" spans="1:8">
      <c r="A49" s="13" t="s">
        <v>835</v>
      </c>
      <c r="B49" s="13" t="s">
        <v>522</v>
      </c>
      <c r="C49" s="126">
        <v>0</v>
      </c>
      <c r="D49" s="126">
        <v>0</v>
      </c>
      <c r="E49" s="39"/>
      <c r="F49" s="304"/>
      <c r="G49" s="39"/>
      <c r="H49" s="39"/>
    </row>
    <row r="50" spans="1:8">
      <c r="A50" s="13" t="s">
        <v>836</v>
      </c>
      <c r="B50" s="13" t="s">
        <v>523</v>
      </c>
      <c r="C50" s="126">
        <v>0</v>
      </c>
      <c r="D50" s="126">
        <v>0</v>
      </c>
      <c r="E50" s="39"/>
      <c r="F50" s="304"/>
      <c r="G50" s="39"/>
      <c r="H50" s="39"/>
    </row>
    <row r="51" spans="1:8">
      <c r="A51" s="13" t="s">
        <v>837</v>
      </c>
      <c r="B51" s="13" t="s">
        <v>524</v>
      </c>
      <c r="C51" s="126">
        <v>0</v>
      </c>
      <c r="D51" s="126">
        <v>0</v>
      </c>
      <c r="E51" s="39"/>
      <c r="F51" s="304"/>
      <c r="G51" s="39"/>
      <c r="H51" s="39"/>
    </row>
    <row r="52" spans="1:8">
      <c r="A52" s="16" t="s">
        <v>838</v>
      </c>
      <c r="B52" s="16" t="s">
        <v>524</v>
      </c>
      <c r="C52" s="152">
        <f>SUM(C46:C51)</f>
        <v>0</v>
      </c>
      <c r="D52" s="152">
        <f>SUM(D46:D51)</f>
        <v>0</v>
      </c>
      <c r="E52" s="39"/>
      <c r="F52" s="3"/>
      <c r="G52" s="39"/>
      <c r="H52" s="39"/>
    </row>
    <row r="53" spans="1:8">
      <c r="A53" s="16" t="s">
        <v>839</v>
      </c>
      <c r="B53" s="16" t="s">
        <v>1008</v>
      </c>
      <c r="C53" s="152">
        <f>+C45+C52</f>
        <v>0</v>
      </c>
      <c r="D53" s="152">
        <f>+D45+D52</f>
        <v>0</v>
      </c>
      <c r="E53" s="39"/>
      <c r="F53" s="3"/>
      <c r="G53" s="39"/>
      <c r="H53" s="39"/>
    </row>
    <row r="54" spans="1:8">
      <c r="A54" s="16" t="s">
        <v>840</v>
      </c>
      <c r="B54" s="16" t="s">
        <v>1009</v>
      </c>
      <c r="C54" s="129">
        <v>0</v>
      </c>
      <c r="D54" s="151"/>
      <c r="E54" s="39"/>
      <c r="F54" s="3"/>
      <c r="G54" s="39"/>
      <c r="H54" s="39"/>
    </row>
    <row r="55" spans="1:8">
      <c r="A55" s="16" t="s">
        <v>841</v>
      </c>
      <c r="B55" s="16" t="s">
        <v>566</v>
      </c>
      <c r="C55" s="152">
        <f>+IF(((C38+C54-C39-C40-C53)&gt;0),(C38+C54-C39-C40-C53),0)</f>
        <v>0</v>
      </c>
      <c r="D55" s="151"/>
      <c r="E55" s="39"/>
      <c r="F55" s="3"/>
      <c r="G55" s="39"/>
      <c r="H55" s="39"/>
    </row>
    <row r="56" spans="1:8">
      <c r="A56" s="16" t="s">
        <v>842</v>
      </c>
      <c r="B56" s="16" t="s">
        <v>567</v>
      </c>
      <c r="C56" s="126">
        <v>0</v>
      </c>
      <c r="D56" s="151"/>
      <c r="E56" s="39"/>
      <c r="F56" s="3"/>
      <c r="G56" s="39"/>
      <c r="H56" s="39"/>
    </row>
    <row r="57" spans="1:8">
      <c r="A57" s="38"/>
      <c r="B57" s="39"/>
      <c r="C57" s="130"/>
      <c r="D57" s="131"/>
      <c r="E57" s="39"/>
      <c r="F57" s="39"/>
      <c r="G57" s="39"/>
      <c r="H57" s="39"/>
    </row>
    <row r="58" spans="1:8">
      <c r="A58" s="38"/>
      <c r="B58" s="39"/>
      <c r="C58" s="130"/>
      <c r="D58" s="131"/>
      <c r="E58" s="39"/>
      <c r="F58" s="39"/>
      <c r="G58" s="39"/>
      <c r="H58" s="39"/>
    </row>
    <row r="59" spans="1:8">
      <c r="A59" s="38"/>
      <c r="B59" s="39"/>
      <c r="C59" s="130"/>
      <c r="D59" s="131"/>
      <c r="E59" s="39"/>
      <c r="F59" s="39"/>
      <c r="G59" s="39"/>
      <c r="H59" s="39"/>
    </row>
    <row r="60" spans="1:8">
      <c r="A60" s="38"/>
      <c r="B60" s="39"/>
      <c r="C60" s="245" t="b">
        <f>+(D6+D7+D8+D9+D10)='10'!C53</f>
        <v>1</v>
      </c>
      <c r="D60" s="246" t="s">
        <v>912</v>
      </c>
      <c r="E60" s="39"/>
      <c r="F60" s="39"/>
      <c r="G60" s="39"/>
      <c r="H60" s="39"/>
    </row>
    <row r="61" spans="1:8">
      <c r="A61" s="38"/>
      <c r="B61" s="39"/>
      <c r="C61" s="130"/>
      <c r="D61" s="131"/>
      <c r="E61" s="39"/>
      <c r="F61" s="39"/>
      <c r="G61" s="39"/>
      <c r="H61" s="39"/>
    </row>
  </sheetData>
  <sheetProtection password="CAE7" sheet="1" objects="1" scenarios="1" formatCells="0" formatColumns="0" formatRows="0" insertColumns="0" insertRows="0"/>
  <mergeCells count="11">
    <mergeCell ref="F46:F51"/>
    <mergeCell ref="A12:B12"/>
    <mergeCell ref="A21:D21"/>
    <mergeCell ref="A22:B22"/>
    <mergeCell ref="F24:F33"/>
    <mergeCell ref="F41:F44"/>
    <mergeCell ref="C2:D2"/>
    <mergeCell ref="A5:B5"/>
    <mergeCell ref="A4:D4"/>
    <mergeCell ref="F6:F10"/>
    <mergeCell ref="A11:D11"/>
  </mergeCells>
  <phoneticPr fontId="2" type="noConversion"/>
  <dataValidations disablePrompts="1" count="1">
    <dataValidation type="list" allowBlank="1" showInputMessage="1" showErrorMessage="1" sqref="G9">
      <formula1>$H$9:$H$10</formula1>
    </dataValidation>
  </dataValidations>
  <pageMargins left="0.75" right="0.75" top="1" bottom="1" header="0" footer="0"/>
  <pageSetup paperSize="9" orientation="portrait" horizontalDpi="1200" verticalDpi="12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7"/>
  <dimension ref="A1:BA285"/>
  <sheetViews>
    <sheetView showGridLines="0" workbookViewId="0">
      <pane xSplit="1" ySplit="4" topLeftCell="B5" activePane="bottomRight" state="frozen"/>
      <selection pane="topRight" activeCell="B1" sqref="B1"/>
      <selection pane="bottomLeft" activeCell="A5" sqref="A5"/>
      <selection pane="bottomRight" activeCell="C2" sqref="C2"/>
    </sheetView>
  </sheetViews>
  <sheetFormatPr baseColWidth="10" defaultColWidth="11.42578125" defaultRowHeight="12.75" outlineLevelRow="1"/>
  <cols>
    <col min="1" max="1" width="5.85546875" style="267" customWidth="1"/>
    <col min="2" max="2" width="62" style="19" customWidth="1"/>
    <col min="3" max="3" width="28.7109375" style="19" customWidth="1"/>
    <col min="4" max="4" width="28.85546875" style="268" customWidth="1"/>
    <col min="5" max="5" width="8.85546875" style="19" hidden="1" customWidth="1"/>
    <col min="6" max="6" width="11.42578125" style="19"/>
    <col min="7" max="7" width="16.42578125" style="19" customWidth="1"/>
    <col min="8" max="53" width="11.42578125" style="19"/>
    <col min="54" max="16384" width="11.42578125" style="176"/>
  </cols>
  <sheetData>
    <row r="1" spans="1:53" s="248" customFormat="1" ht="33.75">
      <c r="A1" s="4"/>
      <c r="B1" s="189" t="s">
        <v>925</v>
      </c>
      <c r="C1" s="292" t="s">
        <v>1043</v>
      </c>
      <c r="D1" s="292"/>
      <c r="E1" s="135"/>
    </row>
    <row r="2" spans="1:53" s="248" customFormat="1" ht="12.75" customHeight="1">
      <c r="A2" s="4"/>
      <c r="B2" s="135"/>
      <c r="C2" s="124"/>
      <c r="D2" s="124"/>
      <c r="E2" s="135"/>
    </row>
    <row r="3" spans="1:53" s="248" customFormat="1" ht="12.75" customHeight="1">
      <c r="A3" s="320"/>
      <c r="B3" s="321"/>
      <c r="C3" s="321"/>
      <c r="D3" s="322"/>
      <c r="E3" s="135"/>
    </row>
    <row r="4" spans="1:53" s="259" customFormat="1" ht="35.25" customHeight="1">
      <c r="A4" s="324" t="s">
        <v>843</v>
      </c>
      <c r="B4" s="325"/>
      <c r="C4" s="153" t="s">
        <v>0</v>
      </c>
      <c r="D4" s="153" t="s">
        <v>1</v>
      </c>
      <c r="E4" s="138"/>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row>
    <row r="5" spans="1:53">
      <c r="A5" s="16" t="s">
        <v>844</v>
      </c>
      <c r="B5" s="143" t="s">
        <v>568</v>
      </c>
      <c r="C5" s="152">
        <f>+IF(('11'!C38+'11'!C54+'11'!C56-'11'!C39-'11'!C40-'11'!C53)&gt;0,('11'!C38+'11'!C54+'11'!C56-'11'!C39-'11'!C40-'11'!C53),0)</f>
        <v>0</v>
      </c>
      <c r="D5" s="128"/>
      <c r="E5" s="141"/>
      <c r="F5" s="266"/>
    </row>
    <row r="6" spans="1:53">
      <c r="A6" s="16" t="s">
        <v>845</v>
      </c>
      <c r="B6" s="143" t="s">
        <v>846</v>
      </c>
      <c r="C6" s="152">
        <f>+IF(('11'!C39+'11'!C40+'11'!C53-'11'!C38-'11'!C54-'11'!C56)&gt;0,('11'!C39+'11'!C40+'11'!C53-'11'!C38-'11'!C54-'11'!C56),0)</f>
        <v>0</v>
      </c>
      <c r="D6" s="128"/>
      <c r="E6" s="141"/>
      <c r="F6" s="266"/>
    </row>
    <row r="7" spans="1:53">
      <c r="A7" s="323"/>
      <c r="B7" s="323"/>
      <c r="C7" s="323"/>
      <c r="D7" s="323"/>
      <c r="E7" s="142"/>
      <c r="F7" s="26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row>
    <row r="8" spans="1:53" hidden="1" outlineLevel="1">
      <c r="A8" s="320" t="s">
        <v>462</v>
      </c>
      <c r="B8" s="321"/>
      <c r="C8" s="321"/>
      <c r="D8" s="322"/>
      <c r="E8" s="142"/>
      <c r="F8" s="26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row>
    <row r="9" spans="1:53" ht="25.5" hidden="1" outlineLevel="1">
      <c r="A9" s="13"/>
      <c r="B9" s="139" t="s">
        <v>1034</v>
      </c>
      <c r="C9" s="172" t="str">
        <f>+'1'!I6</f>
        <v>N</v>
      </c>
      <c r="D9" s="150"/>
      <c r="E9" s="142"/>
      <c r="F9" s="26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row>
    <row r="10" spans="1:53" ht="25.5" hidden="1" outlineLevel="1">
      <c r="A10" s="13"/>
      <c r="B10" s="139" t="s">
        <v>850</v>
      </c>
      <c r="C10" s="172" t="str">
        <f>+'1'!Q6</f>
        <v>N</v>
      </c>
      <c r="D10" s="150"/>
      <c r="E10" s="142"/>
      <c r="F10" s="26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row>
    <row r="11" spans="1:53" hidden="1" outlineLevel="1">
      <c r="A11" s="13"/>
      <c r="B11" s="139" t="s">
        <v>247</v>
      </c>
      <c r="C11" s="172">
        <f>+'1'!S6</f>
        <v>0</v>
      </c>
      <c r="D11" s="150"/>
      <c r="E11" s="142"/>
      <c r="F11" s="26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row>
    <row r="12" spans="1:53" hidden="1" outlineLevel="1">
      <c r="A12" s="323"/>
      <c r="B12" s="323"/>
      <c r="C12" s="323"/>
      <c r="D12" s="323"/>
      <c r="E12" s="142"/>
      <c r="F12" s="26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row>
    <row r="13" spans="1:53" hidden="1" outlineLevel="1">
      <c r="A13" s="320" t="s">
        <v>232</v>
      </c>
      <c r="B13" s="321"/>
      <c r="C13" s="321"/>
      <c r="D13" s="322"/>
      <c r="E13" s="142"/>
      <c r="F13" s="26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row>
    <row r="14" spans="1:53" hidden="1" outlineLevel="1">
      <c r="A14" s="13"/>
      <c r="B14" s="139" t="s">
        <v>246</v>
      </c>
      <c r="C14" s="152">
        <f>+'1'!F6</f>
        <v>0</v>
      </c>
      <c r="D14" s="150"/>
      <c r="E14" s="142"/>
      <c r="F14" s="26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row>
    <row r="15" spans="1:53" hidden="1" outlineLevel="1">
      <c r="A15" s="323"/>
      <c r="B15" s="323"/>
      <c r="C15" s="323"/>
      <c r="D15" s="323"/>
      <c r="E15" s="142"/>
      <c r="F15" s="26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row>
    <row r="16" spans="1:53" collapsed="1">
      <c r="A16" s="324" t="s">
        <v>232</v>
      </c>
      <c r="B16" s="325"/>
      <c r="C16" s="153" t="s">
        <v>0</v>
      </c>
      <c r="D16" s="153" t="s">
        <v>1</v>
      </c>
      <c r="E16" s="142"/>
      <c r="F16" s="26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row>
    <row r="17" spans="1:53">
      <c r="A17" s="16" t="s">
        <v>847</v>
      </c>
      <c r="B17" s="143" t="s">
        <v>525</v>
      </c>
      <c r="C17" s="152">
        <f>+'8'!C12+'8'!C13+'9'!C6+'9'!C37</f>
        <v>0</v>
      </c>
      <c r="D17" s="152">
        <f>+'8'!D12+'8'!D13+'9'!D6+'9'!D37</f>
        <v>0</v>
      </c>
      <c r="E17" s="142"/>
      <c r="F17" s="26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row>
    <row r="18" spans="1:53">
      <c r="A18" s="16" t="s">
        <v>848</v>
      </c>
      <c r="B18" s="143" t="s">
        <v>529</v>
      </c>
      <c r="C18" s="152">
        <f>+'8'!C22+'9'!C7+'9'!C38+'8'!C23+'8'!C24+'9'!C8+'9'!C9+'9'!C39+'9'!C40</f>
        <v>0</v>
      </c>
      <c r="D18" s="152">
        <f>+'8'!D22+'9'!D7+'9'!D38+'8'!D23+'8'!D24+'9'!D8+'9'!D9+'9'!D39+'9'!D40</f>
        <v>0</v>
      </c>
      <c r="E18" s="142"/>
      <c r="F18" s="26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row>
    <row r="19" spans="1:53">
      <c r="A19" s="16" t="s">
        <v>849</v>
      </c>
      <c r="B19" s="143" t="s">
        <v>533</v>
      </c>
      <c r="C19" s="152">
        <f>+'8'!C25+'8'!C26+'8'!C27+'9'!C10+'9'!C11+'9'!C12+'9'!C41+'9'!C42+'9'!C43</f>
        <v>0</v>
      </c>
      <c r="D19" s="152">
        <f>+'8'!D25+'8'!D26+'8'!D27+'9'!D10+'9'!D11+'9'!D12+'9'!D41+'9'!D42+'9'!D43</f>
        <v>0</v>
      </c>
      <c r="E19" s="142"/>
      <c r="F19" s="26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row>
    <row r="20" spans="1:53">
      <c r="A20" s="13" t="s">
        <v>851</v>
      </c>
      <c r="B20" s="139" t="s">
        <v>534</v>
      </c>
      <c r="C20" s="151"/>
      <c r="D20" s="127">
        <v>0</v>
      </c>
      <c r="E20" s="142"/>
      <c r="F20" s="26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row>
    <row r="21" spans="1:53">
      <c r="A21" s="13" t="s">
        <v>852</v>
      </c>
      <c r="B21" s="139" t="s">
        <v>535</v>
      </c>
      <c r="C21" s="151"/>
      <c r="D21" s="127">
        <v>0</v>
      </c>
      <c r="E21" s="142"/>
      <c r="F21" s="26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row>
    <row r="22" spans="1:53">
      <c r="A22" s="13" t="s">
        <v>853</v>
      </c>
      <c r="B22" s="139" t="s">
        <v>536</v>
      </c>
      <c r="C22" s="151"/>
      <c r="D22" s="127">
        <v>0</v>
      </c>
      <c r="E22" s="142"/>
      <c r="F22" s="26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row>
    <row r="23" spans="1:53">
      <c r="A23" s="13" t="s">
        <v>854</v>
      </c>
      <c r="B23" s="139" t="s">
        <v>537</v>
      </c>
      <c r="C23" s="151"/>
      <c r="D23" s="127">
        <v>0</v>
      </c>
      <c r="E23" s="142"/>
      <c r="F23" s="26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row>
    <row r="24" spans="1:53">
      <c r="A24" s="13" t="s">
        <v>855</v>
      </c>
      <c r="B24" s="139" t="s">
        <v>538</v>
      </c>
      <c r="C24" s="151"/>
      <c r="D24" s="127">
        <v>0</v>
      </c>
      <c r="E24" s="142"/>
      <c r="F24" s="26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row>
    <row r="25" spans="1:53">
      <c r="A25" s="16" t="s">
        <v>856</v>
      </c>
      <c r="B25" s="143" t="s">
        <v>539</v>
      </c>
      <c r="C25" s="151"/>
      <c r="D25" s="152">
        <f>+D22+D23-D24</f>
        <v>0</v>
      </c>
      <c r="E25" s="142"/>
      <c r="F25" s="26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row>
    <row r="26" spans="1:53" ht="25.5">
      <c r="A26" s="13" t="s">
        <v>857</v>
      </c>
      <c r="B26" s="139" t="s">
        <v>929</v>
      </c>
      <c r="C26" s="127">
        <v>0</v>
      </c>
      <c r="D26" s="151"/>
      <c r="E26" s="142"/>
      <c r="F26" s="26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row>
    <row r="27" spans="1:53" ht="33.75" customHeight="1">
      <c r="A27" s="13" t="s">
        <v>858</v>
      </c>
      <c r="B27" s="139" t="s">
        <v>1035</v>
      </c>
      <c r="C27" s="127">
        <v>0</v>
      </c>
      <c r="D27" s="151"/>
      <c r="E27" s="142"/>
      <c r="F27" s="26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row>
    <row r="28" spans="1:53" ht="25.5">
      <c r="A28" s="13" t="s">
        <v>859</v>
      </c>
      <c r="B28" s="139" t="s">
        <v>930</v>
      </c>
      <c r="C28" s="127">
        <v>0</v>
      </c>
      <c r="D28" s="151"/>
      <c r="E28" s="142"/>
      <c r="F28" s="26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row>
    <row r="29" spans="1:53" ht="25.5">
      <c r="A29" s="13" t="s">
        <v>860</v>
      </c>
      <c r="B29" s="139" t="s">
        <v>931</v>
      </c>
      <c r="C29" s="127">
        <v>0</v>
      </c>
      <c r="D29" s="151"/>
      <c r="E29" s="142"/>
      <c r="F29" s="26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row>
    <row r="30" spans="1:53">
      <c r="A30" s="13" t="s">
        <v>861</v>
      </c>
      <c r="B30" s="139" t="s">
        <v>932</v>
      </c>
      <c r="C30" s="127">
        <v>0</v>
      </c>
      <c r="D30" s="151"/>
      <c r="E30" s="142"/>
      <c r="F30" s="26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row>
    <row r="31" spans="1:53">
      <c r="A31" s="13" t="s">
        <v>862</v>
      </c>
      <c r="B31" s="139" t="s">
        <v>933</v>
      </c>
      <c r="C31" s="127">
        <v>0</v>
      </c>
      <c r="D31" s="151"/>
      <c r="E31" s="142"/>
      <c r="F31" s="26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row>
    <row r="32" spans="1:53" ht="25.5">
      <c r="A32" s="13" t="s">
        <v>863</v>
      </c>
      <c r="B32" s="139" t="s">
        <v>869</v>
      </c>
      <c r="C32" s="127">
        <v>0</v>
      </c>
      <c r="D32" s="151"/>
      <c r="E32" s="142"/>
      <c r="F32" s="26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row>
    <row r="33" spans="1:53" ht="25.5">
      <c r="A33" s="13" t="s">
        <v>864</v>
      </c>
      <c r="B33" s="139" t="s">
        <v>871</v>
      </c>
      <c r="C33" s="127">
        <v>0</v>
      </c>
      <c r="D33" s="151"/>
      <c r="E33" s="142"/>
      <c r="F33" s="26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row>
    <row r="34" spans="1:53" ht="25.5">
      <c r="A34" s="13" t="s">
        <v>865</v>
      </c>
      <c r="B34" s="139" t="s">
        <v>873</v>
      </c>
      <c r="C34" s="127">
        <v>0</v>
      </c>
      <c r="D34" s="151"/>
      <c r="E34" s="142"/>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row>
    <row r="35" spans="1:53" ht="39.75" customHeight="1">
      <c r="A35" s="13" t="s">
        <v>866</v>
      </c>
      <c r="B35" s="139" t="s">
        <v>1036</v>
      </c>
      <c r="C35" s="127">
        <v>0</v>
      </c>
      <c r="D35" s="151"/>
      <c r="E35" s="142"/>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row>
    <row r="36" spans="1:53" ht="25.5">
      <c r="A36" s="13" t="s">
        <v>867</v>
      </c>
      <c r="B36" s="139" t="s">
        <v>1037</v>
      </c>
      <c r="C36" s="127">
        <v>0</v>
      </c>
      <c r="D36" s="151"/>
      <c r="E36" s="142"/>
      <c r="F36" s="277"/>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row>
    <row r="37" spans="1:53" ht="25.5">
      <c r="A37" s="13" t="s">
        <v>868</v>
      </c>
      <c r="B37" s="139" t="s">
        <v>934</v>
      </c>
      <c r="C37" s="127">
        <v>0</v>
      </c>
      <c r="D37" s="151"/>
      <c r="E37" s="142"/>
      <c r="F37" s="277"/>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row>
    <row r="38" spans="1:53" ht="25.5">
      <c r="A38" s="13" t="s">
        <v>870</v>
      </c>
      <c r="B38" s="139" t="s">
        <v>935</v>
      </c>
      <c r="C38" s="127">
        <v>0</v>
      </c>
      <c r="D38" s="151"/>
      <c r="E38" s="142"/>
      <c r="F38" s="277"/>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row>
    <row r="39" spans="1:53">
      <c r="A39" s="13" t="s">
        <v>872</v>
      </c>
      <c r="B39" s="139" t="s">
        <v>879</v>
      </c>
      <c r="C39" s="127">
        <v>0</v>
      </c>
      <c r="D39" s="151"/>
      <c r="E39" s="142"/>
      <c r="F39" s="277"/>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row>
    <row r="40" spans="1:53">
      <c r="A40" s="16" t="s">
        <v>874</v>
      </c>
      <c r="B40" s="143" t="s">
        <v>881</v>
      </c>
      <c r="C40" s="152">
        <f>SUM(C26:C39)</f>
        <v>0</v>
      </c>
      <c r="D40" s="152"/>
      <c r="E40" s="142"/>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row>
    <row r="41" spans="1:53" ht="18.75" customHeight="1">
      <c r="A41" s="13" t="s">
        <v>875</v>
      </c>
      <c r="B41" s="139" t="s">
        <v>883</v>
      </c>
      <c r="C41" s="127">
        <v>0</v>
      </c>
      <c r="D41" s="151"/>
      <c r="E41" s="142"/>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row>
    <row r="42" spans="1:53" ht="30" customHeight="1">
      <c r="A42" s="13" t="s">
        <v>876</v>
      </c>
      <c r="B42" s="139" t="s">
        <v>885</v>
      </c>
      <c r="C42" s="127">
        <v>0</v>
      </c>
      <c r="D42" s="151"/>
      <c r="E42" s="142"/>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row>
    <row r="43" spans="1:53" ht="25.5">
      <c r="A43" s="13" t="s">
        <v>877</v>
      </c>
      <c r="B43" s="143" t="s">
        <v>887</v>
      </c>
      <c r="C43" s="152">
        <f>+C40+C41-C42</f>
        <v>0</v>
      </c>
      <c r="D43" s="151"/>
      <c r="E43" s="142"/>
      <c r="F43" s="277"/>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row>
    <row r="44" spans="1:53" ht="25.5">
      <c r="A44" s="13" t="s">
        <v>878</v>
      </c>
      <c r="B44" s="139" t="s">
        <v>889</v>
      </c>
      <c r="C44" s="127">
        <v>0</v>
      </c>
      <c r="D44" s="151"/>
      <c r="E44" s="142"/>
      <c r="F44" s="277"/>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row>
    <row r="45" spans="1:53">
      <c r="A45" s="13" t="s">
        <v>880</v>
      </c>
      <c r="B45" s="139" t="s">
        <v>540</v>
      </c>
      <c r="C45" s="127">
        <v>0</v>
      </c>
      <c r="D45" s="151"/>
      <c r="E45" s="142"/>
      <c r="F45" s="277"/>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row>
    <row r="46" spans="1:53">
      <c r="A46" s="13" t="s">
        <v>882</v>
      </c>
      <c r="B46" s="139" t="s">
        <v>541</v>
      </c>
      <c r="C46" s="127">
        <v>0</v>
      </c>
      <c r="D46" s="151"/>
      <c r="E46" s="142"/>
      <c r="F46" s="277"/>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row>
    <row r="47" spans="1:53" ht="25.5">
      <c r="A47" s="13" t="s">
        <v>884</v>
      </c>
      <c r="B47" s="139" t="s">
        <v>893</v>
      </c>
      <c r="C47" s="127">
        <v>0</v>
      </c>
      <c r="D47" s="151"/>
      <c r="E47" s="142"/>
      <c r="F47" s="277"/>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row>
    <row r="48" spans="1:53">
      <c r="A48" s="13" t="s">
        <v>886</v>
      </c>
      <c r="B48" s="139" t="s">
        <v>579</v>
      </c>
      <c r="C48" s="151"/>
      <c r="D48" s="127">
        <v>0</v>
      </c>
      <c r="E48" s="141"/>
    </row>
    <row r="49" spans="1:53" s="244" customFormat="1">
      <c r="A49" s="13" t="s">
        <v>888</v>
      </c>
      <c r="B49" s="139" t="s">
        <v>580</v>
      </c>
      <c r="C49" s="151"/>
      <c r="D49" s="127">
        <v>0</v>
      </c>
      <c r="E49" s="147"/>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row>
    <row r="50" spans="1:53" s="244" customFormat="1" ht="25.5">
      <c r="A50" s="13" t="s">
        <v>890</v>
      </c>
      <c r="B50" s="139" t="s">
        <v>581</v>
      </c>
      <c r="C50" s="151"/>
      <c r="D50" s="127">
        <v>0</v>
      </c>
      <c r="E50" s="147"/>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row>
    <row r="51" spans="1:53" s="244" customFormat="1" ht="25.5">
      <c r="A51" s="13" t="s">
        <v>891</v>
      </c>
      <c r="B51" s="139" t="s">
        <v>582</v>
      </c>
      <c r="C51" s="151"/>
      <c r="D51" s="127">
        <v>0</v>
      </c>
      <c r="E51" s="147"/>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row>
    <row r="52" spans="1:53" s="244" customFormat="1">
      <c r="A52" s="13" t="s">
        <v>892</v>
      </c>
      <c r="B52" s="139" t="s">
        <v>583</v>
      </c>
      <c r="C52" s="127">
        <v>0</v>
      </c>
      <c r="D52" s="127">
        <v>0</v>
      </c>
      <c r="E52" s="147"/>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row>
    <row r="53" spans="1:53" s="244" customFormat="1">
      <c r="A53" s="13" t="s">
        <v>894</v>
      </c>
      <c r="B53" s="139" t="s">
        <v>584</v>
      </c>
      <c r="C53" s="151"/>
      <c r="D53" s="127">
        <v>0</v>
      </c>
      <c r="E53" s="147"/>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row>
    <row r="54" spans="1:53" s="244" customFormat="1" ht="25.5">
      <c r="A54" s="13" t="s">
        <v>895</v>
      </c>
      <c r="B54" s="139" t="s">
        <v>896</v>
      </c>
      <c r="C54" s="126">
        <v>0</v>
      </c>
      <c r="D54" s="127">
        <v>0</v>
      </c>
      <c r="E54" s="147"/>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row>
    <row r="55" spans="1:53" s="244" customFormat="1">
      <c r="A55" s="261"/>
      <c r="B55" s="40"/>
      <c r="C55" s="40"/>
      <c r="D55" s="41"/>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row>
    <row r="56" spans="1:53" s="244" customFormat="1">
      <c r="A56" s="261"/>
      <c r="B56" s="40"/>
      <c r="C56" s="40"/>
      <c r="D56" s="41"/>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row>
    <row r="57" spans="1:53" s="244" customFormat="1">
      <c r="A57" s="261"/>
      <c r="B57" s="40"/>
      <c r="C57" s="40"/>
      <c r="D57" s="41"/>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row>
    <row r="58" spans="1:53" s="244" customFormat="1">
      <c r="A58" s="261"/>
      <c r="B58" s="40"/>
      <c r="C58" s="40"/>
      <c r="D58" s="41"/>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row>
    <row r="59" spans="1:53" s="244" customFormat="1">
      <c r="A59" s="261"/>
      <c r="B59" s="40"/>
      <c r="C59" s="40"/>
      <c r="D59" s="41"/>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row>
    <row r="60" spans="1:53" s="244" customFormat="1">
      <c r="A60" s="261"/>
      <c r="B60" s="40"/>
      <c r="C60" s="40"/>
      <c r="D60" s="41"/>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row>
    <row r="61" spans="1:53" s="244" customFormat="1">
      <c r="A61" s="261"/>
      <c r="B61" s="40"/>
      <c r="C61" s="40"/>
      <c r="D61" s="41"/>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row>
    <row r="62" spans="1:53" s="244" customFormat="1">
      <c r="A62" s="261"/>
      <c r="B62" s="40"/>
      <c r="C62" s="40"/>
      <c r="D62" s="41"/>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row>
    <row r="63" spans="1:53" s="244" customFormat="1">
      <c r="A63" s="261"/>
      <c r="B63" s="40"/>
      <c r="C63" s="40"/>
      <c r="D63" s="41"/>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row>
    <row r="64" spans="1:53" s="244" customFormat="1">
      <c r="A64" s="261"/>
      <c r="B64" s="40"/>
      <c r="C64" s="40"/>
      <c r="D64" s="41"/>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row>
    <row r="65" spans="1:53" s="244" customFormat="1">
      <c r="A65" s="261"/>
      <c r="B65" s="40"/>
      <c r="C65" s="40"/>
      <c r="D65" s="41"/>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row>
    <row r="66" spans="1:53" s="244" customFormat="1">
      <c r="A66" s="261"/>
      <c r="B66" s="40"/>
      <c r="C66" s="40"/>
      <c r="D66" s="41"/>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row>
    <row r="67" spans="1:53" s="244" customFormat="1">
      <c r="A67" s="261"/>
      <c r="B67" s="40"/>
      <c r="C67" s="40"/>
      <c r="D67" s="41"/>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row>
    <row r="68" spans="1:53" s="244" customFormat="1">
      <c r="A68" s="261"/>
      <c r="B68" s="40"/>
      <c r="C68" s="40"/>
      <c r="D68" s="41"/>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row>
    <row r="69" spans="1:53" s="244" customFormat="1">
      <c r="A69" s="261"/>
      <c r="B69" s="40"/>
      <c r="C69" s="40"/>
      <c r="D69" s="41"/>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row>
    <row r="70" spans="1:53" s="244" customFormat="1">
      <c r="A70" s="261"/>
      <c r="B70" s="40"/>
      <c r="C70" s="40"/>
      <c r="D70" s="41"/>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row>
    <row r="71" spans="1:53" s="244" customFormat="1">
      <c r="A71" s="261"/>
      <c r="B71" s="40"/>
      <c r="C71" s="40"/>
      <c r="D71" s="41"/>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row>
    <row r="72" spans="1:53" s="244" customFormat="1">
      <c r="A72" s="261"/>
      <c r="B72" s="40"/>
      <c r="C72" s="40"/>
      <c r="D72" s="41"/>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row>
    <row r="73" spans="1:53" s="244" customFormat="1">
      <c r="A73" s="261"/>
      <c r="B73" s="40"/>
      <c r="C73" s="40"/>
      <c r="D73" s="41"/>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row>
    <row r="74" spans="1:53" s="244" customFormat="1">
      <c r="A74" s="261"/>
      <c r="B74" s="40"/>
      <c r="C74" s="40"/>
      <c r="D74" s="41"/>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row>
    <row r="75" spans="1:53" s="244" customFormat="1">
      <c r="A75" s="261"/>
      <c r="B75" s="40"/>
      <c r="C75" s="40"/>
      <c r="D75" s="41"/>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row>
    <row r="76" spans="1:53" s="244" customFormat="1">
      <c r="A76" s="261"/>
      <c r="B76" s="40"/>
      <c r="C76" s="40"/>
      <c r="D76" s="41"/>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row>
    <row r="77" spans="1:53" s="244" customFormat="1">
      <c r="A77" s="261"/>
      <c r="B77" s="40"/>
      <c r="C77" s="40"/>
      <c r="D77" s="41"/>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row>
    <row r="78" spans="1:53" s="244" customFormat="1">
      <c r="A78" s="261"/>
      <c r="B78" s="40"/>
      <c r="C78" s="40"/>
      <c r="D78" s="41"/>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row>
    <row r="79" spans="1:53" s="244" customFormat="1">
      <c r="A79" s="261"/>
      <c r="B79" s="40"/>
      <c r="C79" s="40"/>
      <c r="D79" s="41"/>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row>
    <row r="80" spans="1:53" s="244" customFormat="1">
      <c r="A80" s="261"/>
      <c r="B80" s="40"/>
      <c r="C80" s="40"/>
      <c r="D80" s="41"/>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row>
    <row r="81" spans="1:53" s="244" customFormat="1">
      <c r="A81" s="261"/>
      <c r="B81" s="40"/>
      <c r="C81" s="40"/>
      <c r="D81" s="41"/>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row>
    <row r="82" spans="1:53" s="244" customFormat="1">
      <c r="A82" s="261"/>
      <c r="B82" s="40"/>
      <c r="C82" s="40"/>
      <c r="D82" s="41"/>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row>
    <row r="83" spans="1:53" s="244" customFormat="1">
      <c r="A83" s="261"/>
      <c r="B83" s="40"/>
      <c r="C83" s="40"/>
      <c r="D83" s="41"/>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row>
    <row r="84" spans="1:53" s="244" customFormat="1">
      <c r="A84" s="261"/>
      <c r="B84" s="40"/>
      <c r="C84" s="40"/>
      <c r="D84" s="41"/>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row>
    <row r="85" spans="1:53" s="244" customFormat="1">
      <c r="A85" s="261"/>
      <c r="B85" s="40"/>
      <c r="C85" s="40"/>
      <c r="D85" s="41"/>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row>
    <row r="86" spans="1:53" s="244" customFormat="1">
      <c r="A86" s="261"/>
      <c r="B86" s="40"/>
      <c r="C86" s="40"/>
      <c r="D86" s="41"/>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row>
    <row r="87" spans="1:53" s="244" customFormat="1">
      <c r="A87" s="261"/>
      <c r="B87" s="40"/>
      <c r="C87" s="40"/>
      <c r="D87" s="41"/>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row>
    <row r="88" spans="1:53" s="244" customFormat="1">
      <c r="A88" s="261"/>
      <c r="B88" s="40"/>
      <c r="C88" s="40"/>
      <c r="D88" s="41"/>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row>
    <row r="89" spans="1:53" s="244" customFormat="1">
      <c r="A89" s="261"/>
      <c r="B89" s="40"/>
      <c r="C89" s="40"/>
      <c r="D89" s="41"/>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row>
    <row r="90" spans="1:53" s="244" customFormat="1">
      <c r="A90" s="261"/>
      <c r="B90" s="40"/>
      <c r="C90" s="40"/>
      <c r="D90" s="41"/>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row>
    <row r="91" spans="1:53" s="244" customFormat="1">
      <c r="A91" s="261"/>
      <c r="B91" s="40"/>
      <c r="C91" s="40"/>
      <c r="D91" s="41"/>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row>
    <row r="92" spans="1:53" s="244" customFormat="1">
      <c r="A92" s="261"/>
      <c r="B92" s="40"/>
      <c r="C92" s="40"/>
      <c r="D92" s="41"/>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row>
    <row r="93" spans="1:53" s="244" customFormat="1">
      <c r="A93" s="261"/>
      <c r="B93" s="40"/>
      <c r="C93" s="40"/>
      <c r="D93" s="41"/>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row>
    <row r="94" spans="1:53" s="244" customFormat="1">
      <c r="A94" s="261"/>
      <c r="B94" s="40"/>
      <c r="C94" s="40"/>
      <c r="D94" s="41"/>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row>
    <row r="95" spans="1:53" s="244" customFormat="1">
      <c r="A95" s="261"/>
      <c r="B95" s="40"/>
      <c r="C95" s="40"/>
      <c r="D95" s="41"/>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row>
    <row r="96" spans="1:53" s="244" customFormat="1">
      <c r="A96" s="261"/>
      <c r="B96" s="40"/>
      <c r="C96" s="40"/>
      <c r="D96" s="41"/>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row>
    <row r="97" spans="1:53" s="244" customFormat="1">
      <c r="A97" s="261"/>
      <c r="B97" s="40"/>
      <c r="C97" s="40"/>
      <c r="D97" s="41"/>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row>
    <row r="98" spans="1:53" s="244" customFormat="1">
      <c r="A98" s="261"/>
      <c r="B98" s="40"/>
      <c r="C98" s="40"/>
      <c r="D98" s="41"/>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row>
    <row r="99" spans="1:53" s="244" customFormat="1">
      <c r="A99" s="261"/>
      <c r="B99" s="40"/>
      <c r="C99" s="40"/>
      <c r="D99" s="41"/>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row>
    <row r="100" spans="1:53" s="244" customFormat="1">
      <c r="A100" s="261"/>
      <c r="B100" s="40"/>
      <c r="C100" s="40"/>
      <c r="D100" s="41"/>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row>
    <row r="101" spans="1:53" s="244" customFormat="1">
      <c r="A101" s="261"/>
      <c r="B101" s="40"/>
      <c r="C101" s="40"/>
      <c r="D101" s="41"/>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row>
    <row r="102" spans="1:53" s="244" customFormat="1">
      <c r="A102" s="261"/>
      <c r="B102" s="40"/>
      <c r="C102" s="40"/>
      <c r="D102" s="41"/>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row>
    <row r="103" spans="1:53" s="244" customFormat="1">
      <c r="A103" s="261"/>
      <c r="B103" s="40"/>
      <c r="C103" s="40"/>
      <c r="D103" s="41"/>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row>
    <row r="104" spans="1:53" s="244" customFormat="1">
      <c r="A104" s="261"/>
      <c r="B104" s="40"/>
      <c r="C104" s="40"/>
      <c r="D104" s="41"/>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row>
    <row r="105" spans="1:53" s="244" customFormat="1">
      <c r="A105" s="261"/>
      <c r="B105" s="40"/>
      <c r="C105" s="40"/>
      <c r="D105" s="41"/>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row>
    <row r="106" spans="1:53" s="244" customFormat="1">
      <c r="A106" s="261"/>
      <c r="B106" s="40"/>
      <c r="C106" s="40"/>
      <c r="D106" s="41"/>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row>
    <row r="107" spans="1:53" s="244" customFormat="1">
      <c r="A107" s="261"/>
      <c r="B107" s="40"/>
      <c r="C107" s="40"/>
      <c r="D107" s="41"/>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row>
    <row r="108" spans="1:53" s="244" customFormat="1">
      <c r="A108" s="261"/>
      <c r="B108" s="40"/>
      <c r="C108" s="40"/>
      <c r="D108" s="41"/>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row>
    <row r="109" spans="1:53" s="244" customFormat="1">
      <c r="A109" s="261"/>
      <c r="B109" s="40"/>
      <c r="C109" s="40"/>
      <c r="D109" s="41"/>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row>
    <row r="110" spans="1:53" s="244" customFormat="1">
      <c r="A110" s="261"/>
      <c r="B110" s="40"/>
      <c r="C110" s="40"/>
      <c r="D110" s="41"/>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row>
    <row r="111" spans="1:53" s="244" customFormat="1">
      <c r="A111" s="261"/>
      <c r="B111" s="40"/>
      <c r="C111" s="40"/>
      <c r="D111" s="41"/>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row>
    <row r="112" spans="1:53" s="244" customFormat="1">
      <c r="A112" s="261"/>
      <c r="B112" s="40"/>
      <c r="C112" s="40"/>
      <c r="D112" s="41"/>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row>
    <row r="113" spans="1:53" s="244" customFormat="1">
      <c r="A113" s="261"/>
      <c r="B113" s="40"/>
      <c r="C113" s="40"/>
      <c r="D113" s="41"/>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row>
    <row r="114" spans="1:53" s="244" customFormat="1">
      <c r="A114" s="261"/>
      <c r="B114" s="40"/>
      <c r="C114" s="40"/>
      <c r="D114" s="41"/>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row>
    <row r="115" spans="1:53" s="244" customFormat="1">
      <c r="A115" s="261"/>
      <c r="B115" s="40"/>
      <c r="C115" s="40"/>
      <c r="D115" s="41"/>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row>
    <row r="116" spans="1:53" s="244" customFormat="1">
      <c r="A116" s="261"/>
      <c r="B116" s="40"/>
      <c r="C116" s="40"/>
      <c r="D116" s="41"/>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row>
    <row r="117" spans="1:53" s="244" customFormat="1">
      <c r="A117" s="261"/>
      <c r="B117" s="40"/>
      <c r="C117" s="40"/>
      <c r="D117" s="41"/>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row>
    <row r="118" spans="1:53" s="244" customFormat="1">
      <c r="A118" s="261"/>
      <c r="B118" s="40"/>
      <c r="C118" s="40"/>
      <c r="D118" s="41"/>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row>
    <row r="119" spans="1:53" s="244" customFormat="1">
      <c r="A119" s="261"/>
      <c r="B119" s="40"/>
      <c r="C119" s="40"/>
      <c r="D119" s="41"/>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row>
    <row r="120" spans="1:53" s="244" customFormat="1">
      <c r="A120" s="261"/>
      <c r="B120" s="40"/>
      <c r="C120" s="40"/>
      <c r="D120" s="41"/>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row>
    <row r="121" spans="1:53" s="244" customFormat="1">
      <c r="A121" s="261"/>
      <c r="B121" s="40"/>
      <c r="C121" s="40"/>
      <c r="D121" s="41"/>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row>
    <row r="122" spans="1:53" s="244" customFormat="1">
      <c r="A122" s="261"/>
      <c r="B122" s="40"/>
      <c r="C122" s="40"/>
      <c r="D122" s="41"/>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row>
    <row r="123" spans="1:53" s="244" customFormat="1">
      <c r="A123" s="261"/>
      <c r="B123" s="40"/>
      <c r="C123" s="40"/>
      <c r="D123" s="41"/>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row>
    <row r="124" spans="1:53" s="244" customFormat="1">
      <c r="A124" s="261"/>
      <c r="B124" s="40"/>
      <c r="C124" s="40"/>
      <c r="D124" s="41"/>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row>
    <row r="125" spans="1:53" s="244" customFormat="1">
      <c r="A125" s="261"/>
      <c r="B125" s="40"/>
      <c r="C125" s="40"/>
      <c r="D125" s="41"/>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row>
    <row r="126" spans="1:53" s="244" customFormat="1">
      <c r="A126" s="261"/>
      <c r="B126" s="40"/>
      <c r="C126" s="40"/>
      <c r="D126" s="41"/>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row>
    <row r="127" spans="1:53" s="244" customFormat="1">
      <c r="A127" s="261"/>
      <c r="B127" s="40"/>
      <c r="C127" s="40"/>
      <c r="D127" s="41"/>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row>
    <row r="128" spans="1:53" s="244" customFormat="1">
      <c r="A128" s="261"/>
      <c r="B128" s="40"/>
      <c r="C128" s="40"/>
      <c r="D128" s="41"/>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row>
    <row r="129" spans="1:53" s="244" customFormat="1">
      <c r="A129" s="261"/>
      <c r="B129" s="40"/>
      <c r="C129" s="40"/>
      <c r="D129" s="41"/>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row>
    <row r="130" spans="1:53" s="244" customFormat="1">
      <c r="A130" s="261"/>
      <c r="B130" s="40"/>
      <c r="C130" s="40"/>
      <c r="D130" s="41"/>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row>
    <row r="131" spans="1:53" s="244" customFormat="1">
      <c r="A131" s="261"/>
      <c r="B131" s="40"/>
      <c r="C131" s="40"/>
      <c r="D131" s="41"/>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row>
    <row r="132" spans="1:53" s="244" customFormat="1">
      <c r="A132" s="261"/>
      <c r="B132" s="40"/>
      <c r="C132" s="40"/>
      <c r="D132" s="41"/>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row>
    <row r="133" spans="1:53" s="244" customFormat="1">
      <c r="A133" s="261"/>
      <c r="B133" s="40"/>
      <c r="C133" s="40"/>
      <c r="D133" s="41"/>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row>
    <row r="134" spans="1:53" s="244" customFormat="1">
      <c r="A134" s="261"/>
      <c r="B134" s="40"/>
      <c r="C134" s="40"/>
      <c r="D134" s="41"/>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row>
    <row r="135" spans="1:53" s="244" customFormat="1">
      <c r="A135" s="261"/>
      <c r="B135" s="40"/>
      <c r="C135" s="40"/>
      <c r="D135" s="41"/>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row>
    <row r="136" spans="1:53" s="244" customFormat="1">
      <c r="A136" s="261"/>
      <c r="B136" s="40"/>
      <c r="C136" s="40"/>
      <c r="D136" s="41"/>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row>
    <row r="137" spans="1:53" s="244" customFormat="1">
      <c r="A137" s="261"/>
      <c r="B137" s="40"/>
      <c r="C137" s="40"/>
      <c r="D137" s="41"/>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row>
    <row r="138" spans="1:53" s="244" customFormat="1">
      <c r="A138" s="261"/>
      <c r="B138" s="40"/>
      <c r="C138" s="40"/>
      <c r="D138" s="41"/>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row>
    <row r="139" spans="1:53" s="244" customFormat="1">
      <c r="A139" s="261"/>
      <c r="B139" s="40"/>
      <c r="C139" s="40"/>
      <c r="D139" s="41"/>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row>
    <row r="140" spans="1:53" s="244" customFormat="1">
      <c r="A140" s="261"/>
      <c r="B140" s="40"/>
      <c r="C140" s="40"/>
      <c r="D140" s="41"/>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row>
    <row r="141" spans="1:53" s="244" customFormat="1">
      <c r="A141" s="261"/>
      <c r="B141" s="40"/>
      <c r="C141" s="40"/>
      <c r="D141" s="41"/>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row>
    <row r="142" spans="1:53" s="244" customFormat="1">
      <c r="A142" s="261"/>
      <c r="B142" s="40"/>
      <c r="C142" s="40"/>
      <c r="D142" s="41"/>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row>
    <row r="143" spans="1:53" s="244" customFormat="1">
      <c r="A143" s="261"/>
      <c r="B143" s="40"/>
      <c r="C143" s="40"/>
      <c r="D143" s="41"/>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row>
    <row r="144" spans="1:53" s="244" customFormat="1">
      <c r="A144" s="261"/>
      <c r="B144" s="40"/>
      <c r="C144" s="40"/>
      <c r="D144" s="41"/>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row>
    <row r="145" spans="1:53" s="244" customFormat="1">
      <c r="A145" s="261"/>
      <c r="B145" s="40"/>
      <c r="C145" s="40"/>
      <c r="D145" s="41"/>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row>
    <row r="146" spans="1:53" s="244" customFormat="1">
      <c r="A146" s="261"/>
      <c r="B146" s="40"/>
      <c r="C146" s="40"/>
      <c r="D146" s="41"/>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row>
    <row r="147" spans="1:53" s="244" customFormat="1">
      <c r="A147" s="261"/>
      <c r="B147" s="40"/>
      <c r="C147" s="40"/>
      <c r="D147" s="41"/>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row>
    <row r="148" spans="1:53" s="244" customFormat="1">
      <c r="A148" s="261"/>
      <c r="B148" s="40"/>
      <c r="C148" s="40"/>
      <c r="D148" s="41"/>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row>
    <row r="149" spans="1:53" s="244" customFormat="1">
      <c r="A149" s="261"/>
      <c r="B149" s="40"/>
      <c r="C149" s="40"/>
      <c r="D149" s="41"/>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row>
    <row r="150" spans="1:53" s="244" customFormat="1">
      <c r="A150" s="261"/>
      <c r="B150" s="40"/>
      <c r="C150" s="40"/>
      <c r="D150" s="41"/>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row>
    <row r="151" spans="1:53" s="244" customFormat="1">
      <c r="A151" s="261"/>
      <c r="B151" s="40"/>
      <c r="C151" s="40"/>
      <c r="D151" s="41"/>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row>
    <row r="152" spans="1:53" s="244" customFormat="1">
      <c r="A152" s="261"/>
      <c r="B152" s="40"/>
      <c r="C152" s="40"/>
      <c r="D152" s="41"/>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row>
    <row r="153" spans="1:53" s="244" customFormat="1">
      <c r="A153" s="261"/>
      <c r="B153" s="40"/>
      <c r="C153" s="40"/>
      <c r="D153" s="41"/>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row>
    <row r="154" spans="1:53" s="244" customFormat="1">
      <c r="A154" s="261"/>
      <c r="B154" s="40"/>
      <c r="C154" s="40"/>
      <c r="D154" s="41"/>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row>
    <row r="155" spans="1:53" s="244" customFormat="1">
      <c r="A155" s="261"/>
      <c r="B155" s="40"/>
      <c r="C155" s="40"/>
      <c r="D155" s="41"/>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row>
    <row r="156" spans="1:53" s="244" customFormat="1">
      <c r="A156" s="261"/>
      <c r="B156" s="40"/>
      <c r="C156" s="40"/>
      <c r="D156" s="41"/>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row>
    <row r="157" spans="1:53" s="244" customFormat="1">
      <c r="A157" s="261"/>
      <c r="B157" s="40"/>
      <c r="C157" s="40"/>
      <c r="D157" s="41"/>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row>
    <row r="158" spans="1:53" s="244" customFormat="1">
      <c r="A158" s="261"/>
      <c r="B158" s="40"/>
      <c r="C158" s="40"/>
      <c r="D158" s="41"/>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row>
    <row r="159" spans="1:53" s="244" customFormat="1">
      <c r="A159" s="261"/>
      <c r="B159" s="40"/>
      <c r="C159" s="40"/>
      <c r="D159" s="41"/>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row>
    <row r="160" spans="1:53" s="244" customFormat="1">
      <c r="A160" s="261"/>
      <c r="B160" s="40"/>
      <c r="C160" s="40"/>
      <c r="D160" s="41"/>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row>
    <row r="161" spans="1:53" s="244" customFormat="1">
      <c r="A161" s="261"/>
      <c r="B161" s="40"/>
      <c r="C161" s="40"/>
      <c r="D161" s="41"/>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row>
    <row r="162" spans="1:53" s="244" customFormat="1">
      <c r="A162" s="261"/>
      <c r="B162" s="40"/>
      <c r="C162" s="40"/>
      <c r="D162" s="41"/>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row>
    <row r="163" spans="1:53" s="244" customFormat="1">
      <c r="A163" s="261"/>
      <c r="B163" s="40"/>
      <c r="C163" s="40"/>
      <c r="D163" s="41"/>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row>
    <row r="164" spans="1:53" s="244" customFormat="1">
      <c r="A164" s="261"/>
      <c r="B164" s="40"/>
      <c r="C164" s="40"/>
      <c r="D164" s="41"/>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row>
    <row r="165" spans="1:53" s="244" customFormat="1">
      <c r="A165" s="261"/>
      <c r="B165" s="40"/>
      <c r="C165" s="40"/>
      <c r="D165" s="41"/>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row>
    <row r="166" spans="1:53" s="244" customFormat="1">
      <c r="A166" s="261"/>
      <c r="B166" s="40"/>
      <c r="C166" s="40"/>
      <c r="D166" s="41"/>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row>
    <row r="167" spans="1:53" s="244" customFormat="1">
      <c r="A167" s="261"/>
      <c r="B167" s="40"/>
      <c r="C167" s="40"/>
      <c r="D167" s="41"/>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row>
    <row r="168" spans="1:53" s="244" customFormat="1">
      <c r="A168" s="261"/>
      <c r="B168" s="40"/>
      <c r="C168" s="40"/>
      <c r="D168" s="41"/>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row>
    <row r="169" spans="1:53" s="244" customFormat="1">
      <c r="A169" s="261"/>
      <c r="B169" s="40"/>
      <c r="C169" s="40"/>
      <c r="D169" s="41"/>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row>
    <row r="170" spans="1:53" s="244" customFormat="1">
      <c r="A170" s="261"/>
      <c r="B170" s="40"/>
      <c r="C170" s="40"/>
      <c r="D170" s="41"/>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row>
    <row r="171" spans="1:53" s="244" customFormat="1">
      <c r="A171" s="261"/>
      <c r="B171" s="40"/>
      <c r="C171" s="40"/>
      <c r="D171" s="41"/>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row>
    <row r="172" spans="1:53" s="244" customFormat="1">
      <c r="A172" s="261"/>
      <c r="B172" s="40"/>
      <c r="C172" s="40"/>
      <c r="D172" s="41"/>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row>
    <row r="173" spans="1:53" s="244" customFormat="1">
      <c r="A173" s="261"/>
      <c r="B173" s="40"/>
      <c r="C173" s="40"/>
      <c r="D173" s="41"/>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row>
    <row r="174" spans="1:53" s="244" customFormat="1">
      <c r="A174" s="261"/>
      <c r="B174" s="40"/>
      <c r="C174" s="40"/>
      <c r="D174" s="41"/>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row>
    <row r="175" spans="1:53" s="244" customFormat="1">
      <c r="A175" s="261"/>
      <c r="B175" s="40"/>
      <c r="C175" s="40"/>
      <c r="D175" s="41"/>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row>
    <row r="176" spans="1:53" s="244" customFormat="1">
      <c r="A176" s="261"/>
      <c r="B176" s="40"/>
      <c r="C176" s="40"/>
      <c r="D176" s="41"/>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row>
    <row r="177" spans="1:53" s="244" customFormat="1">
      <c r="A177" s="261"/>
      <c r="B177" s="40"/>
      <c r="C177" s="40"/>
      <c r="D177" s="41"/>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row>
    <row r="178" spans="1:53" s="244" customFormat="1">
      <c r="A178" s="261"/>
      <c r="B178" s="40"/>
      <c r="C178" s="40"/>
      <c r="D178" s="41"/>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row>
    <row r="179" spans="1:53" s="244" customFormat="1">
      <c r="A179" s="261"/>
      <c r="B179" s="40"/>
      <c r="C179" s="40"/>
      <c r="D179" s="41"/>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row>
    <row r="180" spans="1:53" s="244" customFormat="1">
      <c r="A180" s="261"/>
      <c r="B180" s="40"/>
      <c r="C180" s="40"/>
      <c r="D180" s="41"/>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row>
    <row r="181" spans="1:53" s="244" customFormat="1">
      <c r="A181" s="261"/>
      <c r="B181" s="40"/>
      <c r="C181" s="40"/>
      <c r="D181" s="41"/>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row>
    <row r="182" spans="1:53" s="244" customFormat="1">
      <c r="A182" s="261"/>
      <c r="B182" s="40"/>
      <c r="C182" s="40"/>
      <c r="D182" s="41"/>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row>
    <row r="183" spans="1:53" s="244" customFormat="1">
      <c r="A183" s="261"/>
      <c r="B183" s="40"/>
      <c r="C183" s="40"/>
      <c r="D183" s="41"/>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row>
    <row r="184" spans="1:53" s="244" customFormat="1">
      <c r="A184" s="261"/>
      <c r="B184" s="40"/>
      <c r="C184" s="40"/>
      <c r="D184" s="41"/>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row>
    <row r="185" spans="1:53" s="244" customFormat="1">
      <c r="A185" s="261"/>
      <c r="B185" s="40"/>
      <c r="C185" s="40"/>
      <c r="D185" s="41"/>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row>
    <row r="186" spans="1:53" s="244" customFormat="1">
      <c r="A186" s="261"/>
      <c r="B186" s="40"/>
      <c r="C186" s="40"/>
      <c r="D186" s="41"/>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row>
    <row r="187" spans="1:53" s="244" customFormat="1">
      <c r="A187" s="261"/>
      <c r="B187" s="40"/>
      <c r="C187" s="40"/>
      <c r="D187" s="41"/>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row>
    <row r="188" spans="1:53" s="244" customFormat="1">
      <c r="A188" s="261"/>
      <c r="B188" s="40"/>
      <c r="C188" s="40"/>
      <c r="D188" s="41"/>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row>
    <row r="189" spans="1:53" s="244" customFormat="1">
      <c r="A189" s="261"/>
      <c r="B189" s="40"/>
      <c r="C189" s="40"/>
      <c r="D189" s="41"/>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row>
    <row r="190" spans="1:53" s="244" customFormat="1">
      <c r="A190" s="261"/>
      <c r="B190" s="40"/>
      <c r="C190" s="40"/>
      <c r="D190" s="41"/>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row>
    <row r="191" spans="1:53" s="244" customFormat="1">
      <c r="A191" s="261"/>
      <c r="B191" s="40"/>
      <c r="C191" s="40"/>
      <c r="D191" s="41"/>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row>
    <row r="192" spans="1:53" s="244" customFormat="1">
      <c r="A192" s="261"/>
      <c r="B192" s="40"/>
      <c r="C192" s="40"/>
      <c r="D192" s="41"/>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row>
    <row r="193" spans="1:53" s="244" customFormat="1">
      <c r="A193" s="261"/>
      <c r="B193" s="40"/>
      <c r="C193" s="40"/>
      <c r="D193" s="41"/>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row>
    <row r="194" spans="1:53" s="244" customFormat="1">
      <c r="A194" s="261"/>
      <c r="B194" s="40"/>
      <c r="C194" s="40"/>
      <c r="D194" s="41"/>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row>
    <row r="195" spans="1:53" s="244" customFormat="1">
      <c r="A195" s="261"/>
      <c r="B195" s="40"/>
      <c r="C195" s="40"/>
      <c r="D195" s="41"/>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row>
    <row r="196" spans="1:53" s="244" customFormat="1">
      <c r="A196" s="261"/>
      <c r="B196" s="40"/>
      <c r="C196" s="40"/>
      <c r="D196" s="41"/>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row>
    <row r="197" spans="1:53" s="244" customFormat="1">
      <c r="A197" s="261"/>
      <c r="B197" s="40"/>
      <c r="C197" s="40"/>
      <c r="D197" s="41"/>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row>
    <row r="198" spans="1:53" s="244" customFormat="1">
      <c r="A198" s="261"/>
      <c r="B198" s="40"/>
      <c r="C198" s="40"/>
      <c r="D198" s="41"/>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row>
    <row r="199" spans="1:53" s="244" customFormat="1">
      <c r="A199" s="261"/>
      <c r="B199" s="40"/>
      <c r="C199" s="40"/>
      <c r="D199" s="41"/>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row>
    <row r="200" spans="1:53" s="244" customFormat="1">
      <c r="A200" s="261"/>
      <c r="B200" s="40"/>
      <c r="C200" s="40"/>
      <c r="D200" s="41"/>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row>
    <row r="201" spans="1:53" s="244" customFormat="1">
      <c r="A201" s="261"/>
      <c r="B201" s="40"/>
      <c r="C201" s="40"/>
      <c r="D201" s="41"/>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row>
    <row r="202" spans="1:53" s="244" customFormat="1">
      <c r="A202" s="261"/>
      <c r="B202" s="40"/>
      <c r="C202" s="40"/>
      <c r="D202" s="41"/>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row>
    <row r="203" spans="1:53" s="244" customFormat="1">
      <c r="A203" s="261"/>
      <c r="B203" s="40"/>
      <c r="C203" s="40"/>
      <c r="D203" s="41"/>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row>
    <row r="204" spans="1:53" s="244" customFormat="1">
      <c r="A204" s="261"/>
      <c r="B204" s="40"/>
      <c r="C204" s="40"/>
      <c r="D204" s="41"/>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row>
    <row r="205" spans="1:53" s="244" customFormat="1">
      <c r="A205" s="261"/>
      <c r="B205" s="40"/>
      <c r="C205" s="40"/>
      <c r="D205" s="41"/>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row>
    <row r="206" spans="1:53" s="244" customFormat="1">
      <c r="A206" s="261"/>
      <c r="B206" s="40"/>
      <c r="C206" s="40"/>
      <c r="D206" s="41"/>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row>
    <row r="207" spans="1:53" s="244" customFormat="1">
      <c r="A207" s="261"/>
      <c r="B207" s="40"/>
      <c r="C207" s="40"/>
      <c r="D207" s="41"/>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row>
    <row r="208" spans="1:53" s="244" customFormat="1">
      <c r="A208" s="261"/>
      <c r="B208" s="40"/>
      <c r="C208" s="40"/>
      <c r="D208" s="41"/>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row>
    <row r="209" spans="1:53" s="244" customFormat="1">
      <c r="A209" s="261"/>
      <c r="B209" s="40"/>
      <c r="C209" s="40"/>
      <c r="D209" s="41"/>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row>
    <row r="210" spans="1:53" s="244" customFormat="1">
      <c r="A210" s="261"/>
      <c r="B210" s="40"/>
      <c r="C210" s="40"/>
      <c r="D210" s="41"/>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row>
    <row r="211" spans="1:53" s="244" customFormat="1">
      <c r="A211" s="261"/>
      <c r="B211" s="40"/>
      <c r="C211" s="40"/>
      <c r="D211" s="41"/>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row>
    <row r="212" spans="1:53" s="244" customFormat="1">
      <c r="A212" s="261"/>
      <c r="B212" s="40"/>
      <c r="C212" s="40"/>
      <c r="D212" s="41"/>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row>
    <row r="213" spans="1:53" s="244" customFormat="1">
      <c r="A213" s="261"/>
      <c r="B213" s="40"/>
      <c r="C213" s="40"/>
      <c r="D213" s="41"/>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row>
    <row r="214" spans="1:53" s="244" customFormat="1">
      <c r="A214" s="261"/>
      <c r="B214" s="40"/>
      <c r="C214" s="40"/>
      <c r="D214" s="41"/>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row>
    <row r="215" spans="1:53" s="244" customFormat="1">
      <c r="A215" s="261"/>
      <c r="B215" s="40"/>
      <c r="C215" s="40"/>
      <c r="D215" s="41"/>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row>
    <row r="216" spans="1:53" s="244" customFormat="1">
      <c r="A216" s="261"/>
      <c r="B216" s="40"/>
      <c r="C216" s="40"/>
      <c r="D216" s="41"/>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row>
    <row r="217" spans="1:53" s="244" customFormat="1">
      <c r="A217" s="261"/>
      <c r="B217" s="40"/>
      <c r="C217" s="40"/>
      <c r="D217" s="41"/>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row>
    <row r="218" spans="1:53" s="244" customFormat="1">
      <c r="A218" s="261"/>
      <c r="B218" s="40"/>
      <c r="C218" s="40"/>
      <c r="D218" s="41"/>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row>
    <row r="219" spans="1:53" s="244" customFormat="1">
      <c r="A219" s="261"/>
      <c r="B219" s="40"/>
      <c r="C219" s="40"/>
      <c r="D219" s="41"/>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row>
    <row r="220" spans="1:53" s="244" customFormat="1">
      <c r="A220" s="261"/>
      <c r="B220" s="40"/>
      <c r="C220" s="40"/>
      <c r="D220" s="41"/>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row>
    <row r="221" spans="1:53" s="244" customFormat="1">
      <c r="A221" s="261"/>
      <c r="B221" s="40"/>
      <c r="C221" s="40"/>
      <c r="D221" s="41"/>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row>
    <row r="222" spans="1:53" s="244" customFormat="1">
      <c r="A222" s="261"/>
      <c r="B222" s="40"/>
      <c r="C222" s="40"/>
      <c r="D222" s="41"/>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row>
    <row r="223" spans="1:53" s="244" customFormat="1">
      <c r="A223" s="261"/>
      <c r="B223" s="40"/>
      <c r="C223" s="40"/>
      <c r="D223" s="41"/>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row>
    <row r="224" spans="1:53" s="244" customFormat="1">
      <c r="A224" s="261"/>
      <c r="B224" s="40"/>
      <c r="C224" s="40"/>
      <c r="D224" s="41"/>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row>
    <row r="225" spans="1:53" s="244" customFormat="1">
      <c r="A225" s="261"/>
      <c r="B225" s="40"/>
      <c r="C225" s="40"/>
      <c r="D225" s="41"/>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row>
    <row r="226" spans="1:53" s="244" customFormat="1">
      <c r="A226" s="261"/>
      <c r="B226" s="40"/>
      <c r="C226" s="40"/>
      <c r="D226" s="41"/>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row>
    <row r="227" spans="1:53" s="244" customFormat="1">
      <c r="A227" s="261"/>
      <c r="B227" s="40"/>
      <c r="C227" s="40"/>
      <c r="D227" s="41"/>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row>
    <row r="228" spans="1:53" s="244" customFormat="1">
      <c r="A228" s="261"/>
      <c r="B228" s="40"/>
      <c r="C228" s="40"/>
      <c r="D228" s="41"/>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row>
    <row r="229" spans="1:53" s="244" customFormat="1">
      <c r="A229" s="261"/>
      <c r="B229" s="40"/>
      <c r="C229" s="40"/>
      <c r="D229" s="41"/>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row>
    <row r="230" spans="1:53" s="244" customFormat="1">
      <c r="A230" s="261"/>
      <c r="B230" s="40"/>
      <c r="C230" s="40"/>
      <c r="D230" s="41"/>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row>
    <row r="231" spans="1:53" s="244" customFormat="1">
      <c r="A231" s="261"/>
      <c r="B231" s="40"/>
      <c r="C231" s="40"/>
      <c r="D231" s="41"/>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row>
    <row r="232" spans="1:53" s="244" customFormat="1">
      <c r="A232" s="261"/>
      <c r="B232" s="40"/>
      <c r="C232" s="40"/>
      <c r="D232" s="41"/>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row>
    <row r="233" spans="1:53" s="244" customFormat="1">
      <c r="A233" s="261"/>
      <c r="B233" s="40"/>
      <c r="C233" s="40"/>
      <c r="D233" s="41"/>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row>
    <row r="234" spans="1:53" s="244" customFormat="1">
      <c r="A234" s="261"/>
      <c r="B234" s="40"/>
      <c r="C234" s="40"/>
      <c r="D234" s="41"/>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row>
    <row r="235" spans="1:53" s="244" customFormat="1">
      <c r="A235" s="261"/>
      <c r="B235" s="40"/>
      <c r="C235" s="40"/>
      <c r="D235" s="41"/>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row>
    <row r="236" spans="1:53" s="244" customFormat="1">
      <c r="A236" s="261"/>
      <c r="B236" s="40"/>
      <c r="C236" s="40"/>
      <c r="D236" s="41"/>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row>
    <row r="237" spans="1:53" s="244" customFormat="1">
      <c r="A237" s="261"/>
      <c r="B237" s="40"/>
      <c r="C237" s="40"/>
      <c r="D237" s="41"/>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row>
    <row r="238" spans="1:53" s="244" customFormat="1">
      <c r="A238" s="261"/>
      <c r="B238" s="40"/>
      <c r="C238" s="40"/>
      <c r="D238" s="41"/>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row>
    <row r="239" spans="1:53" s="244" customFormat="1">
      <c r="A239" s="261"/>
      <c r="B239" s="40"/>
      <c r="C239" s="40"/>
      <c r="D239" s="41"/>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row>
    <row r="240" spans="1:53" s="244" customFormat="1">
      <c r="A240" s="261"/>
      <c r="B240" s="40"/>
      <c r="C240" s="40"/>
      <c r="D240" s="41"/>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row>
    <row r="241" spans="1:53" s="244" customFormat="1">
      <c r="A241" s="261"/>
      <c r="B241" s="40"/>
      <c r="C241" s="40"/>
      <c r="D241" s="41"/>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row>
    <row r="242" spans="1:53" s="244" customFormat="1">
      <c r="A242" s="261"/>
      <c r="B242" s="40"/>
      <c r="C242" s="40"/>
      <c r="D242" s="41"/>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row>
    <row r="243" spans="1:53" s="244" customFormat="1">
      <c r="A243" s="261"/>
      <c r="B243" s="40"/>
      <c r="C243" s="40"/>
      <c r="D243" s="41"/>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row>
    <row r="244" spans="1:53" s="244" customFormat="1">
      <c r="A244" s="261"/>
      <c r="B244" s="40"/>
      <c r="C244" s="40"/>
      <c r="D244" s="41"/>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row>
    <row r="245" spans="1:53" s="244" customFormat="1">
      <c r="A245" s="261"/>
      <c r="B245" s="40"/>
      <c r="C245" s="40"/>
      <c r="D245" s="41"/>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row>
    <row r="246" spans="1:53" s="244" customFormat="1">
      <c r="A246" s="261"/>
      <c r="B246" s="40"/>
      <c r="C246" s="40"/>
      <c r="D246" s="41"/>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row>
    <row r="247" spans="1:53" s="244" customFormat="1">
      <c r="A247" s="261"/>
      <c r="B247" s="40"/>
      <c r="C247" s="40"/>
      <c r="D247" s="41"/>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row>
    <row r="248" spans="1:53" s="244" customFormat="1">
      <c r="A248" s="261"/>
      <c r="B248" s="40"/>
      <c r="C248" s="40"/>
      <c r="D248" s="41"/>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row>
    <row r="249" spans="1:53" s="244" customFormat="1">
      <c r="A249" s="261"/>
      <c r="B249" s="40"/>
      <c r="C249" s="40"/>
      <c r="D249" s="41"/>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row>
    <row r="250" spans="1:53" s="244" customFormat="1">
      <c r="A250" s="261"/>
      <c r="B250" s="40"/>
      <c r="C250" s="40"/>
      <c r="D250" s="41"/>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row>
    <row r="251" spans="1:53" s="244" customFormat="1">
      <c r="A251" s="261"/>
      <c r="B251" s="40"/>
      <c r="C251" s="40"/>
      <c r="D251" s="41"/>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row>
    <row r="252" spans="1:53" s="244" customFormat="1">
      <c r="A252" s="261"/>
      <c r="B252" s="40"/>
      <c r="C252" s="40"/>
      <c r="D252" s="41"/>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row>
    <row r="253" spans="1:53" s="244" customFormat="1">
      <c r="A253" s="261"/>
      <c r="B253" s="40"/>
      <c r="C253" s="40"/>
      <c r="D253" s="41"/>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row>
    <row r="254" spans="1:53" s="244" customFormat="1">
      <c r="A254" s="261"/>
      <c r="B254" s="40"/>
      <c r="C254" s="40"/>
      <c r="D254" s="41"/>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row>
    <row r="255" spans="1:53" s="244" customFormat="1">
      <c r="A255" s="261"/>
      <c r="B255" s="40"/>
      <c r="C255" s="40"/>
      <c r="D255" s="41"/>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row>
    <row r="256" spans="1:53" s="244" customFormat="1">
      <c r="A256" s="261"/>
      <c r="B256" s="40"/>
      <c r="C256" s="40"/>
      <c r="D256" s="41"/>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row>
    <row r="257" spans="1:53" s="244" customFormat="1">
      <c r="A257" s="261"/>
      <c r="B257" s="40"/>
      <c r="C257" s="40"/>
      <c r="D257" s="41"/>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row>
    <row r="258" spans="1:53" s="244" customFormat="1">
      <c r="A258" s="261"/>
      <c r="B258" s="40"/>
      <c r="C258" s="40"/>
      <c r="D258" s="41"/>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row>
    <row r="259" spans="1:53" s="244" customFormat="1">
      <c r="A259" s="261"/>
      <c r="B259" s="40"/>
      <c r="C259" s="40"/>
      <c r="D259" s="41"/>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row>
    <row r="260" spans="1:53" s="244" customFormat="1">
      <c r="A260" s="261"/>
      <c r="B260" s="40"/>
      <c r="C260" s="40"/>
      <c r="D260" s="41"/>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row>
    <row r="261" spans="1:53" s="244" customFormat="1">
      <c r="A261" s="261"/>
      <c r="B261" s="40"/>
      <c r="C261" s="40"/>
      <c r="D261" s="41"/>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row>
    <row r="262" spans="1:53" s="244" customFormat="1">
      <c r="A262" s="261"/>
      <c r="B262" s="40"/>
      <c r="C262" s="40"/>
      <c r="D262" s="41"/>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row>
    <row r="263" spans="1:53" s="244" customFormat="1">
      <c r="A263" s="261"/>
      <c r="B263" s="40"/>
      <c r="C263" s="40"/>
      <c r="D263" s="41"/>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row>
    <row r="264" spans="1:53" s="244" customFormat="1">
      <c r="A264" s="261"/>
      <c r="B264" s="40"/>
      <c r="C264" s="40"/>
      <c r="D264" s="41"/>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row>
    <row r="265" spans="1:53" s="244" customFormat="1">
      <c r="A265" s="261"/>
      <c r="B265" s="40"/>
      <c r="C265" s="40"/>
      <c r="D265" s="41"/>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row>
    <row r="266" spans="1:53" s="244" customFormat="1">
      <c r="A266" s="261"/>
      <c r="B266" s="40"/>
      <c r="C266" s="40"/>
      <c r="D266" s="41"/>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row>
    <row r="267" spans="1:53" s="244" customFormat="1">
      <c r="A267" s="261"/>
      <c r="B267" s="40"/>
      <c r="C267" s="40"/>
      <c r="D267" s="41"/>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row>
    <row r="268" spans="1:53" s="244" customFormat="1">
      <c r="A268" s="261"/>
      <c r="B268" s="40"/>
      <c r="C268" s="40"/>
      <c r="D268" s="41"/>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row>
    <row r="269" spans="1:53" s="244" customFormat="1">
      <c r="A269" s="261"/>
      <c r="B269" s="40"/>
      <c r="C269" s="40"/>
      <c r="D269" s="41"/>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row>
    <row r="270" spans="1:53" s="244" customFormat="1">
      <c r="A270" s="261"/>
      <c r="B270" s="40"/>
      <c r="C270" s="40"/>
      <c r="D270" s="41"/>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row>
    <row r="271" spans="1:53" s="244" customFormat="1">
      <c r="A271" s="261"/>
      <c r="B271" s="40"/>
      <c r="C271" s="40"/>
      <c r="D271" s="41"/>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row>
    <row r="272" spans="1:53" s="244" customFormat="1">
      <c r="A272" s="261"/>
      <c r="B272" s="40"/>
      <c r="C272" s="40"/>
      <c r="D272" s="41"/>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row>
    <row r="273" spans="1:53" s="244" customFormat="1">
      <c r="A273" s="261"/>
      <c r="B273" s="40"/>
      <c r="C273" s="40"/>
      <c r="D273" s="41"/>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row>
    <row r="274" spans="1:53" s="244" customFormat="1">
      <c r="A274" s="261"/>
      <c r="B274" s="40"/>
      <c r="C274" s="40"/>
      <c r="D274" s="41"/>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row>
    <row r="275" spans="1:53" s="244" customFormat="1">
      <c r="A275" s="261"/>
      <c r="B275" s="40"/>
      <c r="C275" s="40"/>
      <c r="D275" s="41"/>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row>
    <row r="276" spans="1:53" s="244" customFormat="1">
      <c r="A276" s="261"/>
      <c r="B276" s="40"/>
      <c r="C276" s="40"/>
      <c r="D276" s="41"/>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row>
    <row r="277" spans="1:53" s="244" customFormat="1">
      <c r="A277" s="261"/>
      <c r="B277" s="40"/>
      <c r="C277" s="40"/>
      <c r="D277" s="41"/>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row>
    <row r="278" spans="1:53" s="244" customFormat="1">
      <c r="A278" s="261"/>
      <c r="B278" s="40"/>
      <c r="C278" s="40"/>
      <c r="D278" s="41"/>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row>
    <row r="279" spans="1:53" s="244" customFormat="1">
      <c r="A279" s="261"/>
      <c r="B279" s="40"/>
      <c r="C279" s="40"/>
      <c r="D279" s="41"/>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row>
    <row r="280" spans="1:53" s="244" customFormat="1">
      <c r="A280" s="261"/>
      <c r="B280" s="40"/>
      <c r="C280" s="40"/>
      <c r="D280" s="41"/>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row>
    <row r="281" spans="1:53" s="244" customFormat="1">
      <c r="A281" s="261"/>
      <c r="B281" s="40"/>
      <c r="C281" s="40"/>
      <c r="D281" s="41"/>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row>
    <row r="282" spans="1:53" s="244" customFormat="1">
      <c r="A282" s="261"/>
      <c r="B282" s="40"/>
      <c r="C282" s="40"/>
      <c r="D282" s="41"/>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row>
    <row r="283" spans="1:53" s="244" customFormat="1">
      <c r="A283" s="261"/>
      <c r="B283" s="40"/>
      <c r="C283" s="40"/>
      <c r="D283" s="41"/>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row>
    <row r="284" spans="1:53" s="244" customFormat="1">
      <c r="A284" s="261"/>
      <c r="B284" s="40"/>
      <c r="C284" s="40"/>
      <c r="D284" s="41"/>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row>
    <row r="285" spans="1:53" s="244" customFormat="1">
      <c r="A285" s="261"/>
      <c r="B285" s="40"/>
      <c r="C285" s="40"/>
      <c r="D285" s="41"/>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row>
  </sheetData>
  <sheetProtection password="CAE7" sheet="1" objects="1" scenarios="1" formatCells="0" formatColumns="0" formatRows="0" insertColumns="0" insertRows="0"/>
  <mergeCells count="9">
    <mergeCell ref="C1:D1"/>
    <mergeCell ref="A13:D13"/>
    <mergeCell ref="A15:D15"/>
    <mergeCell ref="A16:B16"/>
    <mergeCell ref="A4:B4"/>
    <mergeCell ref="A3:D3"/>
    <mergeCell ref="A7:D7"/>
    <mergeCell ref="A8:D8"/>
    <mergeCell ref="A12:D12"/>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WWS1082"/>
  <sheetViews>
    <sheetView showGridLines="0" zoomScale="145" zoomScaleNormal="145" workbookViewId="0">
      <selection activeCell="AJ15" sqref="AJ15"/>
    </sheetView>
  </sheetViews>
  <sheetFormatPr baseColWidth="10" defaultColWidth="0" defaultRowHeight="13.9" customHeight="1"/>
  <cols>
    <col min="1" max="1" width="3.140625" style="27" customWidth="1"/>
    <col min="2" max="2" width="4.140625" style="27" customWidth="1"/>
    <col min="3" max="3" width="4.7109375" style="27" customWidth="1"/>
    <col min="4" max="4" width="2.85546875" style="27" customWidth="1"/>
    <col min="5" max="5" width="3.42578125" style="27" customWidth="1"/>
    <col min="6" max="6" width="3.85546875" style="27" customWidth="1"/>
    <col min="7" max="7" width="4.5703125" style="27" customWidth="1"/>
    <col min="8" max="8" width="4.140625" style="27" customWidth="1"/>
    <col min="9" max="9" width="2.7109375" style="27" customWidth="1"/>
    <col min="10" max="10" width="2.28515625" style="27" customWidth="1"/>
    <col min="11" max="11" width="2.7109375" style="27" customWidth="1"/>
    <col min="12" max="12" width="2.42578125" style="27" customWidth="1"/>
    <col min="13" max="13" width="3.28515625" style="27" customWidth="1"/>
    <col min="14" max="14" width="2.28515625" style="27" customWidth="1"/>
    <col min="15" max="15" width="2.140625" style="27" customWidth="1"/>
    <col min="16" max="16" width="2.7109375" style="27" customWidth="1"/>
    <col min="17" max="17" width="2.85546875" style="27" customWidth="1"/>
    <col min="18" max="18" width="3.85546875" style="27" customWidth="1"/>
    <col min="19" max="19" width="2.7109375" style="27" customWidth="1"/>
    <col min="20" max="20" width="2.42578125" style="27" customWidth="1"/>
    <col min="21" max="21" width="2.7109375" style="27" customWidth="1"/>
    <col min="22" max="22" width="2.85546875" style="27" customWidth="1"/>
    <col min="23" max="24" width="2.7109375" style="27" customWidth="1"/>
    <col min="25" max="26" width="2.140625" style="27" customWidth="1"/>
    <col min="27" max="27" width="4.7109375" style="27" customWidth="1"/>
    <col min="28" max="28" width="2.85546875" style="27" customWidth="1"/>
    <col min="29" max="30" width="2.7109375" style="27" customWidth="1"/>
    <col min="31" max="31" width="5.85546875" style="27" customWidth="1"/>
    <col min="32" max="32" width="2.7109375" style="27" customWidth="1"/>
    <col min="33" max="33" width="3" style="27" customWidth="1"/>
    <col min="34" max="34" width="2" style="27" customWidth="1"/>
    <col min="35" max="35" width="5" style="185" bestFit="1" customWidth="1"/>
    <col min="36" max="36" width="14" style="93" customWidth="1"/>
    <col min="37" max="37" width="9.140625" style="93" customWidth="1"/>
    <col min="38" max="143" width="2.7109375" style="93" hidden="1" customWidth="1"/>
    <col min="144" max="256" width="11.42578125" style="94" hidden="1"/>
    <col min="257" max="257" width="3.140625" style="94" customWidth="1"/>
    <col min="258" max="258" width="4.140625" style="94" customWidth="1"/>
    <col min="259" max="259" width="16.85546875" style="94" customWidth="1"/>
    <col min="260" max="260" width="2.85546875" style="94" customWidth="1"/>
    <col min="261" max="261" width="3.42578125" style="94" customWidth="1"/>
    <col min="262" max="262" width="3.85546875" style="94" customWidth="1"/>
    <col min="263" max="263" width="4.5703125" style="94" customWidth="1"/>
    <col min="264" max="264" width="4.140625" style="94" customWidth="1"/>
    <col min="265" max="265" width="2.7109375" style="94" customWidth="1"/>
    <col min="266" max="266" width="2.28515625" style="94" customWidth="1"/>
    <col min="267" max="267" width="2.7109375" style="94" customWidth="1"/>
    <col min="268" max="268" width="2.42578125" style="94" customWidth="1"/>
    <col min="269" max="269" width="3.28515625" style="94" customWidth="1"/>
    <col min="270" max="270" width="2.28515625" style="94" customWidth="1"/>
    <col min="271" max="271" width="2.140625" style="94" customWidth="1"/>
    <col min="272" max="272" width="2.7109375" style="94" customWidth="1"/>
    <col min="273" max="274" width="2.85546875" style="94" customWidth="1"/>
    <col min="275" max="275" width="2.7109375" style="94" customWidth="1"/>
    <col min="276" max="276" width="2.42578125" style="94" customWidth="1"/>
    <col min="277" max="277" width="2.7109375" style="94" customWidth="1"/>
    <col min="278" max="278" width="2.85546875" style="94" customWidth="1"/>
    <col min="279" max="280" width="2.7109375" style="94" customWidth="1"/>
    <col min="281" max="282" width="2.140625" style="94" customWidth="1"/>
    <col min="283" max="283" width="4.7109375" style="94" customWidth="1"/>
    <col min="284" max="284" width="2.85546875" style="94" customWidth="1"/>
    <col min="285" max="286" width="2.7109375" style="94" customWidth="1"/>
    <col min="287" max="287" width="5.85546875" style="94" customWidth="1"/>
    <col min="288" max="288" width="2.7109375" style="94" customWidth="1"/>
    <col min="289" max="289" width="3" style="94" customWidth="1"/>
    <col min="290" max="290" width="2" style="94" customWidth="1"/>
    <col min="291" max="291" width="11.42578125" style="94" hidden="1" customWidth="1"/>
    <col min="292" max="292" width="3.85546875" style="94" customWidth="1"/>
    <col min="293" max="293" width="9.140625" style="94" customWidth="1"/>
    <col min="294" max="399" width="11.42578125" style="94" hidden="1" customWidth="1"/>
    <col min="400" max="512" width="11.42578125" style="94" hidden="1"/>
    <col min="513" max="513" width="3.140625" style="94" customWidth="1"/>
    <col min="514" max="514" width="4.140625" style="94" customWidth="1"/>
    <col min="515" max="515" width="4.7109375" style="94" customWidth="1"/>
    <col min="516" max="516" width="2.85546875" style="94" customWidth="1"/>
    <col min="517" max="517" width="3.42578125" style="94" customWidth="1"/>
    <col min="518" max="518" width="3.85546875" style="94" customWidth="1"/>
    <col min="519" max="519" width="4.5703125" style="94" customWidth="1"/>
    <col min="520" max="520" width="4.140625" style="94" customWidth="1"/>
    <col min="521" max="521" width="2.7109375" style="94" customWidth="1"/>
    <col min="522" max="522" width="2.28515625" style="94" customWidth="1"/>
    <col min="523" max="523" width="2.7109375" style="94" customWidth="1"/>
    <col min="524" max="524" width="2.42578125" style="94" customWidth="1"/>
    <col min="525" max="525" width="3.28515625" style="94" customWidth="1"/>
    <col min="526" max="526" width="2.28515625" style="94" customWidth="1"/>
    <col min="527" max="527" width="2.140625" style="94" customWidth="1"/>
    <col min="528" max="528" width="2.7109375" style="94" customWidth="1"/>
    <col min="529" max="530" width="2.85546875" style="94" customWidth="1"/>
    <col min="531" max="531" width="2.7109375" style="94" customWidth="1"/>
    <col min="532" max="532" width="2.42578125" style="94" customWidth="1"/>
    <col min="533" max="533" width="2.7109375" style="94" customWidth="1"/>
    <col min="534" max="534" width="2.85546875" style="94" customWidth="1"/>
    <col min="535" max="536" width="2.7109375" style="94" customWidth="1"/>
    <col min="537" max="538" width="2.140625" style="94" customWidth="1"/>
    <col min="539" max="539" width="4.7109375" style="94" customWidth="1"/>
    <col min="540" max="540" width="2.85546875" style="94" customWidth="1"/>
    <col min="541" max="542" width="2.7109375" style="94" customWidth="1"/>
    <col min="543" max="543" width="5.85546875" style="94" customWidth="1"/>
    <col min="544" max="544" width="2.7109375" style="94" customWidth="1"/>
    <col min="545" max="545" width="3" style="94" customWidth="1"/>
    <col min="546" max="546" width="2" style="94" customWidth="1"/>
    <col min="547" max="547" width="11.42578125" style="94" hidden="1" customWidth="1"/>
    <col min="548" max="548" width="3.85546875" style="94" customWidth="1"/>
    <col min="549" max="549" width="9.140625" style="94" customWidth="1"/>
    <col min="550" max="655" width="11.42578125" style="94" hidden="1" customWidth="1"/>
    <col min="656" max="768" width="11.42578125" style="94" hidden="1"/>
    <col min="769" max="769" width="3.140625" style="94" customWidth="1"/>
    <col min="770" max="770" width="4.140625" style="94" customWidth="1"/>
    <col min="771" max="771" width="4.7109375" style="94" customWidth="1"/>
    <col min="772" max="772" width="2.85546875" style="94" customWidth="1"/>
    <col min="773" max="773" width="3.42578125" style="94" customWidth="1"/>
    <col min="774" max="774" width="3.85546875" style="94" customWidth="1"/>
    <col min="775" max="775" width="4.5703125" style="94" customWidth="1"/>
    <col min="776" max="776" width="4.140625" style="94" customWidth="1"/>
    <col min="777" max="777" width="2.7109375" style="94" customWidth="1"/>
    <col min="778" max="778" width="2.28515625" style="94" customWidth="1"/>
    <col min="779" max="779" width="2.7109375" style="94" customWidth="1"/>
    <col min="780" max="780" width="2.42578125" style="94" customWidth="1"/>
    <col min="781" max="781" width="3.28515625" style="94" customWidth="1"/>
    <col min="782" max="782" width="2.28515625" style="94" customWidth="1"/>
    <col min="783" max="783" width="2.140625" style="94" customWidth="1"/>
    <col min="784" max="784" width="2.7109375" style="94" customWidth="1"/>
    <col min="785" max="786" width="2.85546875" style="94" customWidth="1"/>
    <col min="787" max="787" width="2.7109375" style="94" customWidth="1"/>
    <col min="788" max="788" width="2.42578125" style="94" customWidth="1"/>
    <col min="789" max="789" width="2.7109375" style="94" customWidth="1"/>
    <col min="790" max="790" width="2.85546875" style="94" customWidth="1"/>
    <col min="791" max="792" width="2.7109375" style="94" customWidth="1"/>
    <col min="793" max="794" width="2.140625" style="94" customWidth="1"/>
    <col min="795" max="795" width="4.7109375" style="94" customWidth="1"/>
    <col min="796" max="796" width="2.85546875" style="94" customWidth="1"/>
    <col min="797" max="798" width="2.7109375" style="94" customWidth="1"/>
    <col min="799" max="799" width="5.85546875" style="94" customWidth="1"/>
    <col min="800" max="800" width="2.7109375" style="94" customWidth="1"/>
    <col min="801" max="801" width="3" style="94" customWidth="1"/>
    <col min="802" max="802" width="2" style="94" customWidth="1"/>
    <col min="803" max="803" width="11.42578125" style="94" hidden="1" customWidth="1"/>
    <col min="804" max="804" width="3.85546875" style="94" customWidth="1"/>
    <col min="805" max="805" width="9.140625" style="94" customWidth="1"/>
    <col min="806" max="911" width="11.42578125" style="94" hidden="1" customWidth="1"/>
    <col min="912" max="1024" width="11.42578125" style="94" hidden="1"/>
    <col min="1025" max="1025" width="3.140625" style="94" customWidth="1"/>
    <col min="1026" max="1026" width="4.140625" style="94" customWidth="1"/>
    <col min="1027" max="1027" width="4.7109375" style="94" customWidth="1"/>
    <col min="1028" max="1028" width="2.85546875" style="94" customWidth="1"/>
    <col min="1029" max="1029" width="3.42578125" style="94" customWidth="1"/>
    <col min="1030" max="1030" width="3.85546875" style="94" customWidth="1"/>
    <col min="1031" max="1031" width="4.5703125" style="94" customWidth="1"/>
    <col min="1032" max="1032" width="4.140625" style="94" customWidth="1"/>
    <col min="1033" max="1033" width="2.7109375" style="94" customWidth="1"/>
    <col min="1034" max="1034" width="2.28515625" style="94" customWidth="1"/>
    <col min="1035" max="1035" width="2.7109375" style="94" customWidth="1"/>
    <col min="1036" max="1036" width="2.42578125" style="94" customWidth="1"/>
    <col min="1037" max="1037" width="3.28515625" style="94" customWidth="1"/>
    <col min="1038" max="1038" width="2.28515625" style="94" customWidth="1"/>
    <col min="1039" max="1039" width="2.140625" style="94" customWidth="1"/>
    <col min="1040" max="1040" width="2.7109375" style="94" customWidth="1"/>
    <col min="1041" max="1042" width="2.85546875" style="94" customWidth="1"/>
    <col min="1043" max="1043" width="2.7109375" style="94" customWidth="1"/>
    <col min="1044" max="1044" width="2.42578125" style="94" customWidth="1"/>
    <col min="1045" max="1045" width="2.7109375" style="94" customWidth="1"/>
    <col min="1046" max="1046" width="2.85546875" style="94" customWidth="1"/>
    <col min="1047" max="1048" width="2.7109375" style="94" customWidth="1"/>
    <col min="1049" max="1050" width="2.140625" style="94" customWidth="1"/>
    <col min="1051" max="1051" width="4.7109375" style="94" customWidth="1"/>
    <col min="1052" max="1052" width="2.85546875" style="94" customWidth="1"/>
    <col min="1053" max="1054" width="2.7109375" style="94" customWidth="1"/>
    <col min="1055" max="1055" width="5.85546875" style="94" customWidth="1"/>
    <col min="1056" max="1056" width="2.7109375" style="94" customWidth="1"/>
    <col min="1057" max="1057" width="3" style="94" customWidth="1"/>
    <col min="1058" max="1058" width="2" style="94" customWidth="1"/>
    <col min="1059" max="1059" width="11.42578125" style="94" hidden="1" customWidth="1"/>
    <col min="1060" max="1060" width="3.85546875" style="94" customWidth="1"/>
    <col min="1061" max="1061" width="9.140625" style="94" customWidth="1"/>
    <col min="1062" max="1167" width="11.42578125" style="94" hidden="1" customWidth="1"/>
    <col min="1168" max="1280" width="11.42578125" style="94" hidden="1"/>
    <col min="1281" max="1281" width="3.140625" style="94" customWidth="1"/>
    <col min="1282" max="1282" width="4.140625" style="94" customWidth="1"/>
    <col min="1283" max="1283" width="4.7109375" style="94" customWidth="1"/>
    <col min="1284" max="1284" width="2.85546875" style="94" customWidth="1"/>
    <col min="1285" max="1285" width="3.42578125" style="94" customWidth="1"/>
    <col min="1286" max="1286" width="3.85546875" style="94" customWidth="1"/>
    <col min="1287" max="1287" width="4.5703125" style="94" customWidth="1"/>
    <col min="1288" max="1288" width="4.140625" style="94" customWidth="1"/>
    <col min="1289" max="1289" width="2.7109375" style="94" customWidth="1"/>
    <col min="1290" max="1290" width="2.28515625" style="94" customWidth="1"/>
    <col min="1291" max="1291" width="2.7109375" style="94" customWidth="1"/>
    <col min="1292" max="1292" width="2.42578125" style="94" customWidth="1"/>
    <col min="1293" max="1293" width="3.28515625" style="94" customWidth="1"/>
    <col min="1294" max="1294" width="2.28515625" style="94" customWidth="1"/>
    <col min="1295" max="1295" width="2.140625" style="94" customWidth="1"/>
    <col min="1296" max="1296" width="2.7109375" style="94" customWidth="1"/>
    <col min="1297" max="1298" width="2.85546875" style="94" customWidth="1"/>
    <col min="1299" max="1299" width="2.7109375" style="94" customWidth="1"/>
    <col min="1300" max="1300" width="2.42578125" style="94" customWidth="1"/>
    <col min="1301" max="1301" width="2.7109375" style="94" customWidth="1"/>
    <col min="1302" max="1302" width="2.85546875" style="94" customWidth="1"/>
    <col min="1303" max="1304" width="2.7109375" style="94" customWidth="1"/>
    <col min="1305" max="1306" width="2.140625" style="94" customWidth="1"/>
    <col min="1307" max="1307" width="4.7109375" style="94" customWidth="1"/>
    <col min="1308" max="1308" width="2.85546875" style="94" customWidth="1"/>
    <col min="1309" max="1310" width="2.7109375" style="94" customWidth="1"/>
    <col min="1311" max="1311" width="5.85546875" style="94" customWidth="1"/>
    <col min="1312" max="1312" width="2.7109375" style="94" customWidth="1"/>
    <col min="1313" max="1313" width="3" style="94" customWidth="1"/>
    <col min="1314" max="1314" width="2" style="94" customWidth="1"/>
    <col min="1315" max="1315" width="11.42578125" style="94" hidden="1" customWidth="1"/>
    <col min="1316" max="1316" width="3.85546875" style="94" customWidth="1"/>
    <col min="1317" max="1317" width="9.140625" style="94" customWidth="1"/>
    <col min="1318" max="1423" width="11.42578125" style="94" hidden="1" customWidth="1"/>
    <col min="1424" max="1536" width="11.42578125" style="94" hidden="1"/>
    <col min="1537" max="1537" width="3.140625" style="94" customWidth="1"/>
    <col min="1538" max="1538" width="4.140625" style="94" customWidth="1"/>
    <col min="1539" max="1539" width="4.7109375" style="94" customWidth="1"/>
    <col min="1540" max="1540" width="2.85546875" style="94" customWidth="1"/>
    <col min="1541" max="1541" width="3.42578125" style="94" customWidth="1"/>
    <col min="1542" max="1542" width="3.85546875" style="94" customWidth="1"/>
    <col min="1543" max="1543" width="4.5703125" style="94" customWidth="1"/>
    <col min="1544" max="1544" width="4.140625" style="94" customWidth="1"/>
    <col min="1545" max="1545" width="2.7109375" style="94" customWidth="1"/>
    <col min="1546" max="1546" width="2.28515625" style="94" customWidth="1"/>
    <col min="1547" max="1547" width="2.7109375" style="94" customWidth="1"/>
    <col min="1548" max="1548" width="2.42578125" style="94" customWidth="1"/>
    <col min="1549" max="1549" width="3.28515625" style="94" customWidth="1"/>
    <col min="1550" max="1550" width="2.28515625" style="94" customWidth="1"/>
    <col min="1551" max="1551" width="2.140625" style="94" customWidth="1"/>
    <col min="1552" max="1552" width="2.7109375" style="94" customWidth="1"/>
    <col min="1553" max="1554" width="2.85546875" style="94" customWidth="1"/>
    <col min="1555" max="1555" width="2.7109375" style="94" customWidth="1"/>
    <col min="1556" max="1556" width="2.42578125" style="94" customWidth="1"/>
    <col min="1557" max="1557" width="2.7109375" style="94" customWidth="1"/>
    <col min="1558" max="1558" width="2.85546875" style="94" customWidth="1"/>
    <col min="1559" max="1560" width="2.7109375" style="94" customWidth="1"/>
    <col min="1561" max="1562" width="2.140625" style="94" customWidth="1"/>
    <col min="1563" max="1563" width="4.7109375" style="94" customWidth="1"/>
    <col min="1564" max="1564" width="2.85546875" style="94" customWidth="1"/>
    <col min="1565" max="1566" width="2.7109375" style="94" customWidth="1"/>
    <col min="1567" max="1567" width="5.85546875" style="94" customWidth="1"/>
    <col min="1568" max="1568" width="2.7109375" style="94" customWidth="1"/>
    <col min="1569" max="1569" width="3" style="94" customWidth="1"/>
    <col min="1570" max="1570" width="2" style="94" customWidth="1"/>
    <col min="1571" max="1571" width="11.42578125" style="94" hidden="1" customWidth="1"/>
    <col min="1572" max="1572" width="3.85546875" style="94" customWidth="1"/>
    <col min="1573" max="1573" width="9.140625" style="94" customWidth="1"/>
    <col min="1574" max="1679" width="11.42578125" style="94" hidden="1" customWidth="1"/>
    <col min="1680" max="1792" width="11.42578125" style="94" hidden="1"/>
    <col min="1793" max="1793" width="3.140625" style="94" customWidth="1"/>
    <col min="1794" max="1794" width="4.140625" style="94" customWidth="1"/>
    <col min="1795" max="1795" width="4.7109375" style="94" customWidth="1"/>
    <col min="1796" max="1796" width="2.85546875" style="94" customWidth="1"/>
    <col min="1797" max="1797" width="3.42578125" style="94" customWidth="1"/>
    <col min="1798" max="1798" width="3.85546875" style="94" customWidth="1"/>
    <col min="1799" max="1799" width="4.5703125" style="94" customWidth="1"/>
    <col min="1800" max="1800" width="4.140625" style="94" customWidth="1"/>
    <col min="1801" max="1801" width="2.7109375" style="94" customWidth="1"/>
    <col min="1802" max="1802" width="2.28515625" style="94" customWidth="1"/>
    <col min="1803" max="1803" width="2.7109375" style="94" customWidth="1"/>
    <col min="1804" max="1804" width="2.42578125" style="94" customWidth="1"/>
    <col min="1805" max="1805" width="3.28515625" style="94" customWidth="1"/>
    <col min="1806" max="1806" width="2.28515625" style="94" customWidth="1"/>
    <col min="1807" max="1807" width="2.140625" style="94" customWidth="1"/>
    <col min="1808" max="1808" width="2.7109375" style="94" customWidth="1"/>
    <col min="1809" max="1810" width="2.85546875" style="94" customWidth="1"/>
    <col min="1811" max="1811" width="2.7109375" style="94" customWidth="1"/>
    <col min="1812" max="1812" width="2.42578125" style="94" customWidth="1"/>
    <col min="1813" max="1813" width="2.7109375" style="94" customWidth="1"/>
    <col min="1814" max="1814" width="2.85546875" style="94" customWidth="1"/>
    <col min="1815" max="1816" width="2.7109375" style="94" customWidth="1"/>
    <col min="1817" max="1818" width="2.140625" style="94" customWidth="1"/>
    <col min="1819" max="1819" width="4.7109375" style="94" customWidth="1"/>
    <col min="1820" max="1820" width="2.85546875" style="94" customWidth="1"/>
    <col min="1821" max="1822" width="2.7109375" style="94" customWidth="1"/>
    <col min="1823" max="1823" width="5.85546875" style="94" customWidth="1"/>
    <col min="1824" max="1824" width="2.7109375" style="94" customWidth="1"/>
    <col min="1825" max="1825" width="3" style="94" customWidth="1"/>
    <col min="1826" max="1826" width="2" style="94" customWidth="1"/>
    <col min="1827" max="1827" width="11.42578125" style="94" hidden="1" customWidth="1"/>
    <col min="1828" max="1828" width="3.85546875" style="94" customWidth="1"/>
    <col min="1829" max="1829" width="9.140625" style="94" customWidth="1"/>
    <col min="1830" max="1935" width="11.42578125" style="94" hidden="1" customWidth="1"/>
    <col min="1936" max="2048" width="11.42578125" style="94" hidden="1"/>
    <col min="2049" max="2049" width="3.140625" style="94" customWidth="1"/>
    <col min="2050" max="2050" width="4.140625" style="94" customWidth="1"/>
    <col min="2051" max="2051" width="4.7109375" style="94" customWidth="1"/>
    <col min="2052" max="2052" width="2.85546875" style="94" customWidth="1"/>
    <col min="2053" max="2053" width="3.42578125" style="94" customWidth="1"/>
    <col min="2054" max="2054" width="3.85546875" style="94" customWidth="1"/>
    <col min="2055" max="2055" width="4.5703125" style="94" customWidth="1"/>
    <col min="2056" max="2056" width="4.140625" style="94" customWidth="1"/>
    <col min="2057" max="2057" width="2.7109375" style="94" customWidth="1"/>
    <col min="2058" max="2058" width="2.28515625" style="94" customWidth="1"/>
    <col min="2059" max="2059" width="2.7109375" style="94" customWidth="1"/>
    <col min="2060" max="2060" width="2.42578125" style="94" customWidth="1"/>
    <col min="2061" max="2061" width="3.28515625" style="94" customWidth="1"/>
    <col min="2062" max="2062" width="2.28515625" style="94" customWidth="1"/>
    <col min="2063" max="2063" width="2.140625" style="94" customWidth="1"/>
    <col min="2064" max="2064" width="2.7109375" style="94" customWidth="1"/>
    <col min="2065" max="2066" width="2.85546875" style="94" customWidth="1"/>
    <col min="2067" max="2067" width="2.7109375" style="94" customWidth="1"/>
    <col min="2068" max="2068" width="2.42578125" style="94" customWidth="1"/>
    <col min="2069" max="2069" width="2.7109375" style="94" customWidth="1"/>
    <col min="2070" max="2070" width="2.85546875" style="94" customWidth="1"/>
    <col min="2071" max="2072" width="2.7109375" style="94" customWidth="1"/>
    <col min="2073" max="2074" width="2.140625" style="94" customWidth="1"/>
    <col min="2075" max="2075" width="4.7109375" style="94" customWidth="1"/>
    <col min="2076" max="2076" width="2.85546875" style="94" customWidth="1"/>
    <col min="2077" max="2078" width="2.7109375" style="94" customWidth="1"/>
    <col min="2079" max="2079" width="5.85546875" style="94" customWidth="1"/>
    <col min="2080" max="2080" width="2.7109375" style="94" customWidth="1"/>
    <col min="2081" max="2081" width="3" style="94" customWidth="1"/>
    <col min="2082" max="2082" width="2" style="94" customWidth="1"/>
    <col min="2083" max="2083" width="11.42578125" style="94" hidden="1" customWidth="1"/>
    <col min="2084" max="2084" width="3.85546875" style="94" customWidth="1"/>
    <col min="2085" max="2085" width="9.140625" style="94" customWidth="1"/>
    <col min="2086" max="2191" width="11.42578125" style="94" hidden="1" customWidth="1"/>
    <col min="2192" max="2304" width="11.42578125" style="94" hidden="1"/>
    <col min="2305" max="2305" width="3.140625" style="94" customWidth="1"/>
    <col min="2306" max="2306" width="4.140625" style="94" customWidth="1"/>
    <col min="2307" max="2307" width="4.7109375" style="94" customWidth="1"/>
    <col min="2308" max="2308" width="2.85546875" style="94" customWidth="1"/>
    <col min="2309" max="2309" width="3.42578125" style="94" customWidth="1"/>
    <col min="2310" max="2310" width="3.85546875" style="94" customWidth="1"/>
    <col min="2311" max="2311" width="4.5703125" style="94" customWidth="1"/>
    <col min="2312" max="2312" width="4.140625" style="94" customWidth="1"/>
    <col min="2313" max="2313" width="2.7109375" style="94" customWidth="1"/>
    <col min="2314" max="2314" width="2.28515625" style="94" customWidth="1"/>
    <col min="2315" max="2315" width="2.7109375" style="94" customWidth="1"/>
    <col min="2316" max="2316" width="2.42578125" style="94" customWidth="1"/>
    <col min="2317" max="2317" width="3.28515625" style="94" customWidth="1"/>
    <col min="2318" max="2318" width="2.28515625" style="94" customWidth="1"/>
    <col min="2319" max="2319" width="2.140625" style="94" customWidth="1"/>
    <col min="2320" max="2320" width="2.7109375" style="94" customWidth="1"/>
    <col min="2321" max="2322" width="2.85546875" style="94" customWidth="1"/>
    <col min="2323" max="2323" width="2.7109375" style="94" customWidth="1"/>
    <col min="2324" max="2324" width="2.42578125" style="94" customWidth="1"/>
    <col min="2325" max="2325" width="2.7109375" style="94" customWidth="1"/>
    <col min="2326" max="2326" width="2.85546875" style="94" customWidth="1"/>
    <col min="2327" max="2328" width="2.7109375" style="94" customWidth="1"/>
    <col min="2329" max="2330" width="2.140625" style="94" customWidth="1"/>
    <col min="2331" max="2331" width="4.7109375" style="94" customWidth="1"/>
    <col min="2332" max="2332" width="2.85546875" style="94" customWidth="1"/>
    <col min="2333" max="2334" width="2.7109375" style="94" customWidth="1"/>
    <col min="2335" max="2335" width="5.85546875" style="94" customWidth="1"/>
    <col min="2336" max="2336" width="2.7109375" style="94" customWidth="1"/>
    <col min="2337" max="2337" width="3" style="94" customWidth="1"/>
    <col min="2338" max="2338" width="2" style="94" customWidth="1"/>
    <col min="2339" max="2339" width="11.42578125" style="94" hidden="1" customWidth="1"/>
    <col min="2340" max="2340" width="3.85546875" style="94" customWidth="1"/>
    <col min="2341" max="2341" width="9.140625" style="94" customWidth="1"/>
    <col min="2342" max="2447" width="11.42578125" style="94" hidden="1" customWidth="1"/>
    <col min="2448" max="2560" width="11.42578125" style="94" hidden="1"/>
    <col min="2561" max="2561" width="3.140625" style="94" customWidth="1"/>
    <col min="2562" max="2562" width="4.140625" style="94" customWidth="1"/>
    <col min="2563" max="2563" width="4.7109375" style="94" customWidth="1"/>
    <col min="2564" max="2564" width="2.85546875" style="94" customWidth="1"/>
    <col min="2565" max="2565" width="3.42578125" style="94" customWidth="1"/>
    <col min="2566" max="2566" width="3.85546875" style="94" customWidth="1"/>
    <col min="2567" max="2567" width="4.5703125" style="94" customWidth="1"/>
    <col min="2568" max="2568" width="4.140625" style="94" customWidth="1"/>
    <col min="2569" max="2569" width="2.7109375" style="94" customWidth="1"/>
    <col min="2570" max="2570" width="2.28515625" style="94" customWidth="1"/>
    <col min="2571" max="2571" width="2.7109375" style="94" customWidth="1"/>
    <col min="2572" max="2572" width="2.42578125" style="94" customWidth="1"/>
    <col min="2573" max="2573" width="3.28515625" style="94" customWidth="1"/>
    <col min="2574" max="2574" width="2.28515625" style="94" customWidth="1"/>
    <col min="2575" max="2575" width="2.140625" style="94" customWidth="1"/>
    <col min="2576" max="2576" width="2.7109375" style="94" customWidth="1"/>
    <col min="2577" max="2578" width="2.85546875" style="94" customWidth="1"/>
    <col min="2579" max="2579" width="2.7109375" style="94" customWidth="1"/>
    <col min="2580" max="2580" width="2.42578125" style="94" customWidth="1"/>
    <col min="2581" max="2581" width="2.7109375" style="94" customWidth="1"/>
    <col min="2582" max="2582" width="2.85546875" style="94" customWidth="1"/>
    <col min="2583" max="2584" width="2.7109375" style="94" customWidth="1"/>
    <col min="2585" max="2586" width="2.140625" style="94" customWidth="1"/>
    <col min="2587" max="2587" width="4.7109375" style="94" customWidth="1"/>
    <col min="2588" max="2588" width="2.85546875" style="94" customWidth="1"/>
    <col min="2589" max="2590" width="2.7109375" style="94" customWidth="1"/>
    <col min="2591" max="2591" width="5.85546875" style="94" customWidth="1"/>
    <col min="2592" max="2592" width="2.7109375" style="94" customWidth="1"/>
    <col min="2593" max="2593" width="3" style="94" customWidth="1"/>
    <col min="2594" max="2594" width="2" style="94" customWidth="1"/>
    <col min="2595" max="2595" width="11.42578125" style="94" hidden="1" customWidth="1"/>
    <col min="2596" max="2596" width="3.85546875" style="94" customWidth="1"/>
    <col min="2597" max="2597" width="9.140625" style="94" customWidth="1"/>
    <col min="2598" max="2703" width="11.42578125" style="94" hidden="1" customWidth="1"/>
    <col min="2704" max="2816" width="11.42578125" style="94" hidden="1"/>
    <col min="2817" max="2817" width="3.140625" style="94" customWidth="1"/>
    <col min="2818" max="2818" width="4.140625" style="94" customWidth="1"/>
    <col min="2819" max="2819" width="4.7109375" style="94" customWidth="1"/>
    <col min="2820" max="2820" width="2.85546875" style="94" customWidth="1"/>
    <col min="2821" max="2821" width="3.42578125" style="94" customWidth="1"/>
    <col min="2822" max="2822" width="3.85546875" style="94" customWidth="1"/>
    <col min="2823" max="2823" width="4.5703125" style="94" customWidth="1"/>
    <col min="2824" max="2824" width="4.140625" style="94" customWidth="1"/>
    <col min="2825" max="2825" width="2.7109375" style="94" customWidth="1"/>
    <col min="2826" max="2826" width="2.28515625" style="94" customWidth="1"/>
    <col min="2827" max="2827" width="2.7109375" style="94" customWidth="1"/>
    <col min="2828" max="2828" width="2.42578125" style="94" customWidth="1"/>
    <col min="2829" max="2829" width="3.28515625" style="94" customWidth="1"/>
    <col min="2830" max="2830" width="2.28515625" style="94" customWidth="1"/>
    <col min="2831" max="2831" width="2.140625" style="94" customWidth="1"/>
    <col min="2832" max="2832" width="2.7109375" style="94" customWidth="1"/>
    <col min="2833" max="2834" width="2.85546875" style="94" customWidth="1"/>
    <col min="2835" max="2835" width="2.7109375" style="94" customWidth="1"/>
    <col min="2836" max="2836" width="2.42578125" style="94" customWidth="1"/>
    <col min="2837" max="2837" width="2.7109375" style="94" customWidth="1"/>
    <col min="2838" max="2838" width="2.85546875" style="94" customWidth="1"/>
    <col min="2839" max="2840" width="2.7109375" style="94" customWidth="1"/>
    <col min="2841" max="2842" width="2.140625" style="94" customWidth="1"/>
    <col min="2843" max="2843" width="4.7109375" style="94" customWidth="1"/>
    <col min="2844" max="2844" width="2.85546875" style="94" customWidth="1"/>
    <col min="2845" max="2846" width="2.7109375" style="94" customWidth="1"/>
    <col min="2847" max="2847" width="5.85546875" style="94" customWidth="1"/>
    <col min="2848" max="2848" width="2.7109375" style="94" customWidth="1"/>
    <col min="2849" max="2849" width="3" style="94" customWidth="1"/>
    <col min="2850" max="2850" width="2" style="94" customWidth="1"/>
    <col min="2851" max="2851" width="11.42578125" style="94" hidden="1" customWidth="1"/>
    <col min="2852" max="2852" width="3.85546875" style="94" customWidth="1"/>
    <col min="2853" max="2853" width="9.140625" style="94" customWidth="1"/>
    <col min="2854" max="2959" width="11.42578125" style="94" hidden="1" customWidth="1"/>
    <col min="2960" max="3072" width="11.42578125" style="94" hidden="1"/>
    <col min="3073" max="3073" width="3.140625" style="94" customWidth="1"/>
    <col min="3074" max="3074" width="4.140625" style="94" customWidth="1"/>
    <col min="3075" max="3075" width="4.7109375" style="94" customWidth="1"/>
    <col min="3076" max="3076" width="2.85546875" style="94" customWidth="1"/>
    <col min="3077" max="3077" width="3.42578125" style="94" customWidth="1"/>
    <col min="3078" max="3078" width="3.85546875" style="94" customWidth="1"/>
    <col min="3079" max="3079" width="4.5703125" style="94" customWidth="1"/>
    <col min="3080" max="3080" width="4.140625" style="94" customWidth="1"/>
    <col min="3081" max="3081" width="2.7109375" style="94" customWidth="1"/>
    <col min="3082" max="3082" width="2.28515625" style="94" customWidth="1"/>
    <col min="3083" max="3083" width="2.7109375" style="94" customWidth="1"/>
    <col min="3084" max="3084" width="2.42578125" style="94" customWidth="1"/>
    <col min="3085" max="3085" width="3.28515625" style="94" customWidth="1"/>
    <col min="3086" max="3086" width="2.28515625" style="94" customWidth="1"/>
    <col min="3087" max="3087" width="2.140625" style="94" customWidth="1"/>
    <col min="3088" max="3088" width="2.7109375" style="94" customWidth="1"/>
    <col min="3089" max="3090" width="2.85546875" style="94" customWidth="1"/>
    <col min="3091" max="3091" width="2.7109375" style="94" customWidth="1"/>
    <col min="3092" max="3092" width="2.42578125" style="94" customWidth="1"/>
    <col min="3093" max="3093" width="2.7109375" style="94" customWidth="1"/>
    <col min="3094" max="3094" width="2.85546875" style="94" customWidth="1"/>
    <col min="3095" max="3096" width="2.7109375" style="94" customWidth="1"/>
    <col min="3097" max="3098" width="2.140625" style="94" customWidth="1"/>
    <col min="3099" max="3099" width="4.7109375" style="94" customWidth="1"/>
    <col min="3100" max="3100" width="2.85546875" style="94" customWidth="1"/>
    <col min="3101" max="3102" width="2.7109375" style="94" customWidth="1"/>
    <col min="3103" max="3103" width="5.85546875" style="94" customWidth="1"/>
    <col min="3104" max="3104" width="2.7109375" style="94" customWidth="1"/>
    <col min="3105" max="3105" width="3" style="94" customWidth="1"/>
    <col min="3106" max="3106" width="2" style="94" customWidth="1"/>
    <col min="3107" max="3107" width="11.42578125" style="94" hidden="1" customWidth="1"/>
    <col min="3108" max="3108" width="3.85546875" style="94" customWidth="1"/>
    <col min="3109" max="3109" width="9.140625" style="94" customWidth="1"/>
    <col min="3110" max="3215" width="11.42578125" style="94" hidden="1" customWidth="1"/>
    <col min="3216" max="3328" width="11.42578125" style="94" hidden="1"/>
    <col min="3329" max="3329" width="3.140625" style="94" customWidth="1"/>
    <col min="3330" max="3330" width="4.140625" style="94" customWidth="1"/>
    <col min="3331" max="3331" width="4.7109375" style="94" customWidth="1"/>
    <col min="3332" max="3332" width="2.85546875" style="94" customWidth="1"/>
    <col min="3333" max="3333" width="3.42578125" style="94" customWidth="1"/>
    <col min="3334" max="3334" width="3.85546875" style="94" customWidth="1"/>
    <col min="3335" max="3335" width="4.5703125" style="94" customWidth="1"/>
    <col min="3336" max="3336" width="4.140625" style="94" customWidth="1"/>
    <col min="3337" max="3337" width="2.7109375" style="94" customWidth="1"/>
    <col min="3338" max="3338" width="2.28515625" style="94" customWidth="1"/>
    <col min="3339" max="3339" width="2.7109375" style="94" customWidth="1"/>
    <col min="3340" max="3340" width="2.42578125" style="94" customWidth="1"/>
    <col min="3341" max="3341" width="3.28515625" style="94" customWidth="1"/>
    <col min="3342" max="3342" width="2.28515625" style="94" customWidth="1"/>
    <col min="3343" max="3343" width="2.140625" style="94" customWidth="1"/>
    <col min="3344" max="3344" width="2.7109375" style="94" customWidth="1"/>
    <col min="3345" max="3346" width="2.85546875" style="94" customWidth="1"/>
    <col min="3347" max="3347" width="2.7109375" style="94" customWidth="1"/>
    <col min="3348" max="3348" width="2.42578125" style="94" customWidth="1"/>
    <col min="3349" max="3349" width="2.7109375" style="94" customWidth="1"/>
    <col min="3350" max="3350" width="2.85546875" style="94" customWidth="1"/>
    <col min="3351" max="3352" width="2.7109375" style="94" customWidth="1"/>
    <col min="3353" max="3354" width="2.140625" style="94" customWidth="1"/>
    <col min="3355" max="3355" width="4.7109375" style="94" customWidth="1"/>
    <col min="3356" max="3356" width="2.85546875" style="94" customWidth="1"/>
    <col min="3357" max="3358" width="2.7109375" style="94" customWidth="1"/>
    <col min="3359" max="3359" width="5.85546875" style="94" customWidth="1"/>
    <col min="3360" max="3360" width="2.7109375" style="94" customWidth="1"/>
    <col min="3361" max="3361" width="3" style="94" customWidth="1"/>
    <col min="3362" max="3362" width="2" style="94" customWidth="1"/>
    <col min="3363" max="3363" width="11.42578125" style="94" hidden="1" customWidth="1"/>
    <col min="3364" max="3364" width="3.85546875" style="94" customWidth="1"/>
    <col min="3365" max="3365" width="9.140625" style="94" customWidth="1"/>
    <col min="3366" max="3471" width="11.42578125" style="94" hidden="1" customWidth="1"/>
    <col min="3472" max="3584" width="11.42578125" style="94" hidden="1"/>
    <col min="3585" max="3585" width="3.140625" style="94" customWidth="1"/>
    <col min="3586" max="3586" width="4.140625" style="94" customWidth="1"/>
    <col min="3587" max="3587" width="4.7109375" style="94" customWidth="1"/>
    <col min="3588" max="3588" width="2.85546875" style="94" customWidth="1"/>
    <col min="3589" max="3589" width="3.42578125" style="94" customWidth="1"/>
    <col min="3590" max="3590" width="3.85546875" style="94" customWidth="1"/>
    <col min="3591" max="3591" width="4.5703125" style="94" customWidth="1"/>
    <col min="3592" max="3592" width="4.140625" style="94" customWidth="1"/>
    <col min="3593" max="3593" width="2.7109375" style="94" customWidth="1"/>
    <col min="3594" max="3594" width="2.28515625" style="94" customWidth="1"/>
    <col min="3595" max="3595" width="2.7109375" style="94" customWidth="1"/>
    <col min="3596" max="3596" width="2.42578125" style="94" customWidth="1"/>
    <col min="3597" max="3597" width="3.28515625" style="94" customWidth="1"/>
    <col min="3598" max="3598" width="2.28515625" style="94" customWidth="1"/>
    <col min="3599" max="3599" width="2.140625" style="94" customWidth="1"/>
    <col min="3600" max="3600" width="2.7109375" style="94" customWidth="1"/>
    <col min="3601" max="3602" width="2.85546875" style="94" customWidth="1"/>
    <col min="3603" max="3603" width="2.7109375" style="94" customWidth="1"/>
    <col min="3604" max="3604" width="2.42578125" style="94" customWidth="1"/>
    <col min="3605" max="3605" width="2.7109375" style="94" customWidth="1"/>
    <col min="3606" max="3606" width="2.85546875" style="94" customWidth="1"/>
    <col min="3607" max="3608" width="2.7109375" style="94" customWidth="1"/>
    <col min="3609" max="3610" width="2.140625" style="94" customWidth="1"/>
    <col min="3611" max="3611" width="4.7109375" style="94" customWidth="1"/>
    <col min="3612" max="3612" width="2.85546875" style="94" customWidth="1"/>
    <col min="3613" max="3614" width="2.7109375" style="94" customWidth="1"/>
    <col min="3615" max="3615" width="5.85546875" style="94" customWidth="1"/>
    <col min="3616" max="3616" width="2.7109375" style="94" customWidth="1"/>
    <col min="3617" max="3617" width="3" style="94" customWidth="1"/>
    <col min="3618" max="3618" width="2" style="94" customWidth="1"/>
    <col min="3619" max="3619" width="11.42578125" style="94" hidden="1" customWidth="1"/>
    <col min="3620" max="3620" width="3.85546875" style="94" customWidth="1"/>
    <col min="3621" max="3621" width="9.140625" style="94" customWidth="1"/>
    <col min="3622" max="3727" width="11.42578125" style="94" hidden="1" customWidth="1"/>
    <col min="3728" max="3840" width="11.42578125" style="94" hidden="1"/>
    <col min="3841" max="3841" width="3.140625" style="94" customWidth="1"/>
    <col min="3842" max="3842" width="4.140625" style="94" customWidth="1"/>
    <col min="3843" max="3843" width="4.7109375" style="94" customWidth="1"/>
    <col min="3844" max="3844" width="2.85546875" style="94" customWidth="1"/>
    <col min="3845" max="3845" width="3.42578125" style="94" customWidth="1"/>
    <col min="3846" max="3846" width="3.85546875" style="94" customWidth="1"/>
    <col min="3847" max="3847" width="4.5703125" style="94" customWidth="1"/>
    <col min="3848" max="3848" width="4.140625" style="94" customWidth="1"/>
    <col min="3849" max="3849" width="2.7109375" style="94" customWidth="1"/>
    <col min="3850" max="3850" width="2.28515625" style="94" customWidth="1"/>
    <col min="3851" max="3851" width="2.7109375" style="94" customWidth="1"/>
    <col min="3852" max="3852" width="2.42578125" style="94" customWidth="1"/>
    <col min="3853" max="3853" width="3.28515625" style="94" customWidth="1"/>
    <col min="3854" max="3854" width="2.28515625" style="94" customWidth="1"/>
    <col min="3855" max="3855" width="2.140625" style="94" customWidth="1"/>
    <col min="3856" max="3856" width="2.7109375" style="94" customWidth="1"/>
    <col min="3857" max="3858" width="2.85546875" style="94" customWidth="1"/>
    <col min="3859" max="3859" width="2.7109375" style="94" customWidth="1"/>
    <col min="3860" max="3860" width="2.42578125" style="94" customWidth="1"/>
    <col min="3861" max="3861" width="2.7109375" style="94" customWidth="1"/>
    <col min="3862" max="3862" width="2.85546875" style="94" customWidth="1"/>
    <col min="3863" max="3864" width="2.7109375" style="94" customWidth="1"/>
    <col min="3865" max="3866" width="2.140625" style="94" customWidth="1"/>
    <col min="3867" max="3867" width="4.7109375" style="94" customWidth="1"/>
    <col min="3868" max="3868" width="2.85546875" style="94" customWidth="1"/>
    <col min="3869" max="3870" width="2.7109375" style="94" customWidth="1"/>
    <col min="3871" max="3871" width="5.85546875" style="94" customWidth="1"/>
    <col min="3872" max="3872" width="2.7109375" style="94" customWidth="1"/>
    <col min="3873" max="3873" width="3" style="94" customWidth="1"/>
    <col min="3874" max="3874" width="2" style="94" customWidth="1"/>
    <col min="3875" max="3875" width="11.42578125" style="94" hidden="1" customWidth="1"/>
    <col min="3876" max="3876" width="3.85546875" style="94" customWidth="1"/>
    <col min="3877" max="3877" width="9.140625" style="94" customWidth="1"/>
    <col min="3878" max="3983" width="11.42578125" style="94" hidden="1" customWidth="1"/>
    <col min="3984" max="4096" width="11.42578125" style="94" hidden="1"/>
    <col min="4097" max="4097" width="3.140625" style="94" customWidth="1"/>
    <col min="4098" max="4098" width="4.140625" style="94" customWidth="1"/>
    <col min="4099" max="4099" width="4.7109375" style="94" customWidth="1"/>
    <col min="4100" max="4100" width="2.85546875" style="94" customWidth="1"/>
    <col min="4101" max="4101" width="3.42578125" style="94" customWidth="1"/>
    <col min="4102" max="4102" width="3.85546875" style="94" customWidth="1"/>
    <col min="4103" max="4103" width="4.5703125" style="94" customWidth="1"/>
    <col min="4104" max="4104" width="4.140625" style="94" customWidth="1"/>
    <col min="4105" max="4105" width="2.7109375" style="94" customWidth="1"/>
    <col min="4106" max="4106" width="2.28515625" style="94" customWidth="1"/>
    <col min="4107" max="4107" width="2.7109375" style="94" customWidth="1"/>
    <col min="4108" max="4108" width="2.42578125" style="94" customWidth="1"/>
    <col min="4109" max="4109" width="3.28515625" style="94" customWidth="1"/>
    <col min="4110" max="4110" width="2.28515625" style="94" customWidth="1"/>
    <col min="4111" max="4111" width="2.140625" style="94" customWidth="1"/>
    <col min="4112" max="4112" width="2.7109375" style="94" customWidth="1"/>
    <col min="4113" max="4114" width="2.85546875" style="94" customWidth="1"/>
    <col min="4115" max="4115" width="2.7109375" style="94" customWidth="1"/>
    <col min="4116" max="4116" width="2.42578125" style="94" customWidth="1"/>
    <col min="4117" max="4117" width="2.7109375" style="94" customWidth="1"/>
    <col min="4118" max="4118" width="2.85546875" style="94" customWidth="1"/>
    <col min="4119" max="4120" width="2.7109375" style="94" customWidth="1"/>
    <col min="4121" max="4122" width="2.140625" style="94" customWidth="1"/>
    <col min="4123" max="4123" width="4.7109375" style="94" customWidth="1"/>
    <col min="4124" max="4124" width="2.85546875" style="94" customWidth="1"/>
    <col min="4125" max="4126" width="2.7109375" style="94" customWidth="1"/>
    <col min="4127" max="4127" width="5.85546875" style="94" customWidth="1"/>
    <col min="4128" max="4128" width="2.7109375" style="94" customWidth="1"/>
    <col min="4129" max="4129" width="3" style="94" customWidth="1"/>
    <col min="4130" max="4130" width="2" style="94" customWidth="1"/>
    <col min="4131" max="4131" width="11.42578125" style="94" hidden="1" customWidth="1"/>
    <col min="4132" max="4132" width="3.85546875" style="94" customWidth="1"/>
    <col min="4133" max="4133" width="9.140625" style="94" customWidth="1"/>
    <col min="4134" max="4239" width="11.42578125" style="94" hidden="1" customWidth="1"/>
    <col min="4240" max="4352" width="11.42578125" style="94" hidden="1"/>
    <col min="4353" max="4353" width="3.140625" style="94" customWidth="1"/>
    <col min="4354" max="4354" width="4.140625" style="94" customWidth="1"/>
    <col min="4355" max="4355" width="4.7109375" style="94" customWidth="1"/>
    <col min="4356" max="4356" width="2.85546875" style="94" customWidth="1"/>
    <col min="4357" max="4357" width="3.42578125" style="94" customWidth="1"/>
    <col min="4358" max="4358" width="3.85546875" style="94" customWidth="1"/>
    <col min="4359" max="4359" width="4.5703125" style="94" customWidth="1"/>
    <col min="4360" max="4360" width="4.140625" style="94" customWidth="1"/>
    <col min="4361" max="4361" width="2.7109375" style="94" customWidth="1"/>
    <col min="4362" max="4362" width="2.28515625" style="94" customWidth="1"/>
    <col min="4363" max="4363" width="2.7109375" style="94" customWidth="1"/>
    <col min="4364" max="4364" width="2.42578125" style="94" customWidth="1"/>
    <col min="4365" max="4365" width="3.28515625" style="94" customWidth="1"/>
    <col min="4366" max="4366" width="2.28515625" style="94" customWidth="1"/>
    <col min="4367" max="4367" width="2.140625" style="94" customWidth="1"/>
    <col min="4368" max="4368" width="2.7109375" style="94" customWidth="1"/>
    <col min="4369" max="4370" width="2.85546875" style="94" customWidth="1"/>
    <col min="4371" max="4371" width="2.7109375" style="94" customWidth="1"/>
    <col min="4372" max="4372" width="2.42578125" style="94" customWidth="1"/>
    <col min="4373" max="4373" width="2.7109375" style="94" customWidth="1"/>
    <col min="4374" max="4374" width="2.85546875" style="94" customWidth="1"/>
    <col min="4375" max="4376" width="2.7109375" style="94" customWidth="1"/>
    <col min="4377" max="4378" width="2.140625" style="94" customWidth="1"/>
    <col min="4379" max="4379" width="4.7109375" style="94" customWidth="1"/>
    <col min="4380" max="4380" width="2.85546875" style="94" customWidth="1"/>
    <col min="4381" max="4382" width="2.7109375" style="94" customWidth="1"/>
    <col min="4383" max="4383" width="5.85546875" style="94" customWidth="1"/>
    <col min="4384" max="4384" width="2.7109375" style="94" customWidth="1"/>
    <col min="4385" max="4385" width="3" style="94" customWidth="1"/>
    <col min="4386" max="4386" width="2" style="94" customWidth="1"/>
    <col min="4387" max="4387" width="11.42578125" style="94" hidden="1" customWidth="1"/>
    <col min="4388" max="4388" width="3.85546875" style="94" customWidth="1"/>
    <col min="4389" max="4389" width="9.140625" style="94" customWidth="1"/>
    <col min="4390" max="4495" width="11.42578125" style="94" hidden="1" customWidth="1"/>
    <col min="4496" max="4608" width="11.42578125" style="94" hidden="1"/>
    <col min="4609" max="4609" width="3.140625" style="94" customWidth="1"/>
    <col min="4610" max="4610" width="4.140625" style="94" customWidth="1"/>
    <col min="4611" max="4611" width="4.7109375" style="94" customWidth="1"/>
    <col min="4612" max="4612" width="2.85546875" style="94" customWidth="1"/>
    <col min="4613" max="4613" width="3.42578125" style="94" customWidth="1"/>
    <col min="4614" max="4614" width="3.85546875" style="94" customWidth="1"/>
    <col min="4615" max="4615" width="4.5703125" style="94" customWidth="1"/>
    <col min="4616" max="4616" width="4.140625" style="94" customWidth="1"/>
    <col min="4617" max="4617" width="2.7109375" style="94" customWidth="1"/>
    <col min="4618" max="4618" width="2.28515625" style="94" customWidth="1"/>
    <col min="4619" max="4619" width="2.7109375" style="94" customWidth="1"/>
    <col min="4620" max="4620" width="2.42578125" style="94" customWidth="1"/>
    <col min="4621" max="4621" width="3.28515625" style="94" customWidth="1"/>
    <col min="4622" max="4622" width="2.28515625" style="94" customWidth="1"/>
    <col min="4623" max="4623" width="2.140625" style="94" customWidth="1"/>
    <col min="4624" max="4624" width="2.7109375" style="94" customWidth="1"/>
    <col min="4625" max="4626" width="2.85546875" style="94" customWidth="1"/>
    <col min="4627" max="4627" width="2.7109375" style="94" customWidth="1"/>
    <col min="4628" max="4628" width="2.42578125" style="94" customWidth="1"/>
    <col min="4629" max="4629" width="2.7109375" style="94" customWidth="1"/>
    <col min="4630" max="4630" width="2.85546875" style="94" customWidth="1"/>
    <col min="4631" max="4632" width="2.7109375" style="94" customWidth="1"/>
    <col min="4633" max="4634" width="2.140625" style="94" customWidth="1"/>
    <col min="4635" max="4635" width="4.7109375" style="94" customWidth="1"/>
    <col min="4636" max="4636" width="2.85546875" style="94" customWidth="1"/>
    <col min="4637" max="4638" width="2.7109375" style="94" customWidth="1"/>
    <col min="4639" max="4639" width="5.85546875" style="94" customWidth="1"/>
    <col min="4640" max="4640" width="2.7109375" style="94" customWidth="1"/>
    <col min="4641" max="4641" width="3" style="94" customWidth="1"/>
    <col min="4642" max="4642" width="2" style="94" customWidth="1"/>
    <col min="4643" max="4643" width="11.42578125" style="94" hidden="1" customWidth="1"/>
    <col min="4644" max="4644" width="3.85546875" style="94" customWidth="1"/>
    <col min="4645" max="4645" width="9.140625" style="94" customWidth="1"/>
    <col min="4646" max="4751" width="11.42578125" style="94" hidden="1" customWidth="1"/>
    <col min="4752" max="4864" width="11.42578125" style="94" hidden="1"/>
    <col min="4865" max="4865" width="3.140625" style="94" customWidth="1"/>
    <col min="4866" max="4866" width="4.140625" style="94" customWidth="1"/>
    <col min="4867" max="4867" width="4.7109375" style="94" customWidth="1"/>
    <col min="4868" max="4868" width="2.85546875" style="94" customWidth="1"/>
    <col min="4869" max="4869" width="3.42578125" style="94" customWidth="1"/>
    <col min="4870" max="4870" width="3.85546875" style="94" customWidth="1"/>
    <col min="4871" max="4871" width="4.5703125" style="94" customWidth="1"/>
    <col min="4872" max="4872" width="4.140625" style="94" customWidth="1"/>
    <col min="4873" max="4873" width="2.7109375" style="94" customWidth="1"/>
    <col min="4874" max="4874" width="2.28515625" style="94" customWidth="1"/>
    <col min="4875" max="4875" width="2.7109375" style="94" customWidth="1"/>
    <col min="4876" max="4876" width="2.42578125" style="94" customWidth="1"/>
    <col min="4877" max="4877" width="3.28515625" style="94" customWidth="1"/>
    <col min="4878" max="4878" width="2.28515625" style="94" customWidth="1"/>
    <col min="4879" max="4879" width="2.140625" style="94" customWidth="1"/>
    <col min="4880" max="4880" width="2.7109375" style="94" customWidth="1"/>
    <col min="4881" max="4882" width="2.85546875" style="94" customWidth="1"/>
    <col min="4883" max="4883" width="2.7109375" style="94" customWidth="1"/>
    <col min="4884" max="4884" width="2.42578125" style="94" customWidth="1"/>
    <col min="4885" max="4885" width="2.7109375" style="94" customWidth="1"/>
    <col min="4886" max="4886" width="2.85546875" style="94" customWidth="1"/>
    <col min="4887" max="4888" width="2.7109375" style="94" customWidth="1"/>
    <col min="4889" max="4890" width="2.140625" style="94" customWidth="1"/>
    <col min="4891" max="4891" width="4.7109375" style="94" customWidth="1"/>
    <col min="4892" max="4892" width="2.85546875" style="94" customWidth="1"/>
    <col min="4893" max="4894" width="2.7109375" style="94" customWidth="1"/>
    <col min="4895" max="4895" width="5.85546875" style="94" customWidth="1"/>
    <col min="4896" max="4896" width="2.7109375" style="94" customWidth="1"/>
    <col min="4897" max="4897" width="3" style="94" customWidth="1"/>
    <col min="4898" max="4898" width="2" style="94" customWidth="1"/>
    <col min="4899" max="4899" width="11.42578125" style="94" hidden="1" customWidth="1"/>
    <col min="4900" max="4900" width="3.85546875" style="94" customWidth="1"/>
    <col min="4901" max="4901" width="9.140625" style="94" customWidth="1"/>
    <col min="4902" max="5007" width="11.42578125" style="94" hidden="1" customWidth="1"/>
    <col min="5008" max="5120" width="11.42578125" style="94" hidden="1"/>
    <col min="5121" max="5121" width="3.140625" style="94" customWidth="1"/>
    <col min="5122" max="5122" width="4.140625" style="94" customWidth="1"/>
    <col min="5123" max="5123" width="4.7109375" style="94" customWidth="1"/>
    <col min="5124" max="5124" width="2.85546875" style="94" customWidth="1"/>
    <col min="5125" max="5125" width="3.42578125" style="94" customWidth="1"/>
    <col min="5126" max="5126" width="3.85546875" style="94" customWidth="1"/>
    <col min="5127" max="5127" width="4.5703125" style="94" customWidth="1"/>
    <col min="5128" max="5128" width="4.140625" style="94" customWidth="1"/>
    <col min="5129" max="5129" width="2.7109375" style="94" customWidth="1"/>
    <col min="5130" max="5130" width="2.28515625" style="94" customWidth="1"/>
    <col min="5131" max="5131" width="2.7109375" style="94" customWidth="1"/>
    <col min="5132" max="5132" width="2.42578125" style="94" customWidth="1"/>
    <col min="5133" max="5133" width="3.28515625" style="94" customWidth="1"/>
    <col min="5134" max="5134" width="2.28515625" style="94" customWidth="1"/>
    <col min="5135" max="5135" width="2.140625" style="94" customWidth="1"/>
    <col min="5136" max="5136" width="2.7109375" style="94" customWidth="1"/>
    <col min="5137" max="5138" width="2.85546875" style="94" customWidth="1"/>
    <col min="5139" max="5139" width="2.7109375" style="94" customWidth="1"/>
    <col min="5140" max="5140" width="2.42578125" style="94" customWidth="1"/>
    <col min="5141" max="5141" width="2.7109375" style="94" customWidth="1"/>
    <col min="5142" max="5142" width="2.85546875" style="94" customWidth="1"/>
    <col min="5143" max="5144" width="2.7109375" style="94" customWidth="1"/>
    <col min="5145" max="5146" width="2.140625" style="94" customWidth="1"/>
    <col min="5147" max="5147" width="4.7109375" style="94" customWidth="1"/>
    <col min="5148" max="5148" width="2.85546875" style="94" customWidth="1"/>
    <col min="5149" max="5150" width="2.7109375" style="94" customWidth="1"/>
    <col min="5151" max="5151" width="5.85546875" style="94" customWidth="1"/>
    <col min="5152" max="5152" width="2.7109375" style="94" customWidth="1"/>
    <col min="5153" max="5153" width="3" style="94" customWidth="1"/>
    <col min="5154" max="5154" width="2" style="94" customWidth="1"/>
    <col min="5155" max="5155" width="11.42578125" style="94" hidden="1" customWidth="1"/>
    <col min="5156" max="5156" width="3.85546875" style="94" customWidth="1"/>
    <col min="5157" max="5157" width="9.140625" style="94" customWidth="1"/>
    <col min="5158" max="5263" width="11.42578125" style="94" hidden="1" customWidth="1"/>
    <col min="5264" max="5376" width="11.42578125" style="94" hidden="1"/>
    <col min="5377" max="5377" width="3.140625" style="94" customWidth="1"/>
    <col min="5378" max="5378" width="4.140625" style="94" customWidth="1"/>
    <col min="5379" max="5379" width="4.7109375" style="94" customWidth="1"/>
    <col min="5380" max="5380" width="2.85546875" style="94" customWidth="1"/>
    <col min="5381" max="5381" width="3.42578125" style="94" customWidth="1"/>
    <col min="5382" max="5382" width="3.85546875" style="94" customWidth="1"/>
    <col min="5383" max="5383" width="4.5703125" style="94" customWidth="1"/>
    <col min="5384" max="5384" width="4.140625" style="94" customWidth="1"/>
    <col min="5385" max="5385" width="2.7109375" style="94" customWidth="1"/>
    <col min="5386" max="5386" width="2.28515625" style="94" customWidth="1"/>
    <col min="5387" max="5387" width="2.7109375" style="94" customWidth="1"/>
    <col min="5388" max="5388" width="2.42578125" style="94" customWidth="1"/>
    <col min="5389" max="5389" width="3.28515625" style="94" customWidth="1"/>
    <col min="5390" max="5390" width="2.28515625" style="94" customWidth="1"/>
    <col min="5391" max="5391" width="2.140625" style="94" customWidth="1"/>
    <col min="5392" max="5392" width="2.7109375" style="94" customWidth="1"/>
    <col min="5393" max="5394" width="2.85546875" style="94" customWidth="1"/>
    <col min="5395" max="5395" width="2.7109375" style="94" customWidth="1"/>
    <col min="5396" max="5396" width="2.42578125" style="94" customWidth="1"/>
    <col min="5397" max="5397" width="2.7109375" style="94" customWidth="1"/>
    <col min="5398" max="5398" width="2.85546875" style="94" customWidth="1"/>
    <col min="5399" max="5400" width="2.7109375" style="94" customWidth="1"/>
    <col min="5401" max="5402" width="2.140625" style="94" customWidth="1"/>
    <col min="5403" max="5403" width="4.7109375" style="94" customWidth="1"/>
    <col min="5404" max="5404" width="2.85546875" style="94" customWidth="1"/>
    <col min="5405" max="5406" width="2.7109375" style="94" customWidth="1"/>
    <col min="5407" max="5407" width="5.85546875" style="94" customWidth="1"/>
    <col min="5408" max="5408" width="2.7109375" style="94" customWidth="1"/>
    <col min="5409" max="5409" width="3" style="94" customWidth="1"/>
    <col min="5410" max="5410" width="2" style="94" customWidth="1"/>
    <col min="5411" max="5411" width="11.42578125" style="94" hidden="1" customWidth="1"/>
    <col min="5412" max="5412" width="3.85546875" style="94" customWidth="1"/>
    <col min="5413" max="5413" width="9.140625" style="94" customWidth="1"/>
    <col min="5414" max="5519" width="11.42578125" style="94" hidden="1" customWidth="1"/>
    <col min="5520" max="5632" width="11.42578125" style="94" hidden="1"/>
    <col min="5633" max="5633" width="3.140625" style="94" customWidth="1"/>
    <col min="5634" max="5634" width="4.140625" style="94" customWidth="1"/>
    <col min="5635" max="5635" width="4.7109375" style="94" customWidth="1"/>
    <col min="5636" max="5636" width="2.85546875" style="94" customWidth="1"/>
    <col min="5637" max="5637" width="3.42578125" style="94" customWidth="1"/>
    <col min="5638" max="5638" width="3.85546875" style="94" customWidth="1"/>
    <col min="5639" max="5639" width="4.5703125" style="94" customWidth="1"/>
    <col min="5640" max="5640" width="4.140625" style="94" customWidth="1"/>
    <col min="5641" max="5641" width="2.7109375" style="94" customWidth="1"/>
    <col min="5642" max="5642" width="2.28515625" style="94" customWidth="1"/>
    <col min="5643" max="5643" width="2.7109375" style="94" customWidth="1"/>
    <col min="5644" max="5644" width="2.42578125" style="94" customWidth="1"/>
    <col min="5645" max="5645" width="3.28515625" style="94" customWidth="1"/>
    <col min="5646" max="5646" width="2.28515625" style="94" customWidth="1"/>
    <col min="5647" max="5647" width="2.140625" style="94" customWidth="1"/>
    <col min="5648" max="5648" width="2.7109375" style="94" customWidth="1"/>
    <col min="5649" max="5650" width="2.85546875" style="94" customWidth="1"/>
    <col min="5651" max="5651" width="2.7109375" style="94" customWidth="1"/>
    <col min="5652" max="5652" width="2.42578125" style="94" customWidth="1"/>
    <col min="5653" max="5653" width="2.7109375" style="94" customWidth="1"/>
    <col min="5654" max="5654" width="2.85546875" style="94" customWidth="1"/>
    <col min="5655" max="5656" width="2.7109375" style="94" customWidth="1"/>
    <col min="5657" max="5658" width="2.140625" style="94" customWidth="1"/>
    <col min="5659" max="5659" width="4.7109375" style="94" customWidth="1"/>
    <col min="5660" max="5660" width="2.85546875" style="94" customWidth="1"/>
    <col min="5661" max="5662" width="2.7109375" style="94" customWidth="1"/>
    <col min="5663" max="5663" width="5.85546875" style="94" customWidth="1"/>
    <col min="5664" max="5664" width="2.7109375" style="94" customWidth="1"/>
    <col min="5665" max="5665" width="3" style="94" customWidth="1"/>
    <col min="5666" max="5666" width="2" style="94" customWidth="1"/>
    <col min="5667" max="5667" width="11.42578125" style="94" hidden="1" customWidth="1"/>
    <col min="5668" max="5668" width="3.85546875" style="94" customWidth="1"/>
    <col min="5669" max="5669" width="9.140625" style="94" customWidth="1"/>
    <col min="5670" max="5775" width="11.42578125" style="94" hidden="1" customWidth="1"/>
    <col min="5776" max="5888" width="11.42578125" style="94" hidden="1"/>
    <col min="5889" max="5889" width="3.140625" style="94" customWidth="1"/>
    <col min="5890" max="5890" width="4.140625" style="94" customWidth="1"/>
    <col min="5891" max="5891" width="4.7109375" style="94" customWidth="1"/>
    <col min="5892" max="5892" width="2.85546875" style="94" customWidth="1"/>
    <col min="5893" max="5893" width="3.42578125" style="94" customWidth="1"/>
    <col min="5894" max="5894" width="3.85546875" style="94" customWidth="1"/>
    <col min="5895" max="5895" width="4.5703125" style="94" customWidth="1"/>
    <col min="5896" max="5896" width="4.140625" style="94" customWidth="1"/>
    <col min="5897" max="5897" width="2.7109375" style="94" customWidth="1"/>
    <col min="5898" max="5898" width="2.28515625" style="94" customWidth="1"/>
    <col min="5899" max="5899" width="2.7109375" style="94" customWidth="1"/>
    <col min="5900" max="5900" width="2.42578125" style="94" customWidth="1"/>
    <col min="5901" max="5901" width="3.28515625" style="94" customWidth="1"/>
    <col min="5902" max="5902" width="2.28515625" style="94" customWidth="1"/>
    <col min="5903" max="5903" width="2.140625" style="94" customWidth="1"/>
    <col min="5904" max="5904" width="2.7109375" style="94" customWidth="1"/>
    <col min="5905" max="5906" width="2.85546875" style="94" customWidth="1"/>
    <col min="5907" max="5907" width="2.7109375" style="94" customWidth="1"/>
    <col min="5908" max="5908" width="2.42578125" style="94" customWidth="1"/>
    <col min="5909" max="5909" width="2.7109375" style="94" customWidth="1"/>
    <col min="5910" max="5910" width="2.85546875" style="94" customWidth="1"/>
    <col min="5911" max="5912" width="2.7109375" style="94" customWidth="1"/>
    <col min="5913" max="5914" width="2.140625" style="94" customWidth="1"/>
    <col min="5915" max="5915" width="4.7109375" style="94" customWidth="1"/>
    <col min="5916" max="5916" width="2.85546875" style="94" customWidth="1"/>
    <col min="5917" max="5918" width="2.7109375" style="94" customWidth="1"/>
    <col min="5919" max="5919" width="5.85546875" style="94" customWidth="1"/>
    <col min="5920" max="5920" width="2.7109375" style="94" customWidth="1"/>
    <col min="5921" max="5921" width="3" style="94" customWidth="1"/>
    <col min="5922" max="5922" width="2" style="94" customWidth="1"/>
    <col min="5923" max="5923" width="11.42578125" style="94" hidden="1" customWidth="1"/>
    <col min="5924" max="5924" width="3.85546875" style="94" customWidth="1"/>
    <col min="5925" max="5925" width="9.140625" style="94" customWidth="1"/>
    <col min="5926" max="6031" width="11.42578125" style="94" hidden="1" customWidth="1"/>
    <col min="6032" max="6144" width="11.42578125" style="94" hidden="1"/>
    <col min="6145" max="6145" width="3.140625" style="94" customWidth="1"/>
    <col min="6146" max="6146" width="4.140625" style="94" customWidth="1"/>
    <col min="6147" max="6147" width="4.7109375" style="94" customWidth="1"/>
    <col min="6148" max="6148" width="2.85546875" style="94" customWidth="1"/>
    <col min="6149" max="6149" width="3.42578125" style="94" customWidth="1"/>
    <col min="6150" max="6150" width="3.85546875" style="94" customWidth="1"/>
    <col min="6151" max="6151" width="4.5703125" style="94" customWidth="1"/>
    <col min="6152" max="6152" width="4.140625" style="94" customWidth="1"/>
    <col min="6153" max="6153" width="2.7109375" style="94" customWidth="1"/>
    <col min="6154" max="6154" width="2.28515625" style="94" customWidth="1"/>
    <col min="6155" max="6155" width="2.7109375" style="94" customWidth="1"/>
    <col min="6156" max="6156" width="2.42578125" style="94" customWidth="1"/>
    <col min="6157" max="6157" width="3.28515625" style="94" customWidth="1"/>
    <col min="6158" max="6158" width="2.28515625" style="94" customWidth="1"/>
    <col min="6159" max="6159" width="2.140625" style="94" customWidth="1"/>
    <col min="6160" max="6160" width="2.7109375" style="94" customWidth="1"/>
    <col min="6161" max="6162" width="2.85546875" style="94" customWidth="1"/>
    <col min="6163" max="6163" width="2.7109375" style="94" customWidth="1"/>
    <col min="6164" max="6164" width="2.42578125" style="94" customWidth="1"/>
    <col min="6165" max="6165" width="2.7109375" style="94" customWidth="1"/>
    <col min="6166" max="6166" width="2.85546875" style="94" customWidth="1"/>
    <col min="6167" max="6168" width="2.7109375" style="94" customWidth="1"/>
    <col min="6169" max="6170" width="2.140625" style="94" customWidth="1"/>
    <col min="6171" max="6171" width="4.7109375" style="94" customWidth="1"/>
    <col min="6172" max="6172" width="2.85546875" style="94" customWidth="1"/>
    <col min="6173" max="6174" width="2.7109375" style="94" customWidth="1"/>
    <col min="6175" max="6175" width="5.85546875" style="94" customWidth="1"/>
    <col min="6176" max="6176" width="2.7109375" style="94" customWidth="1"/>
    <col min="6177" max="6177" width="3" style="94" customWidth="1"/>
    <col min="6178" max="6178" width="2" style="94" customWidth="1"/>
    <col min="6179" max="6179" width="11.42578125" style="94" hidden="1" customWidth="1"/>
    <col min="6180" max="6180" width="3.85546875" style="94" customWidth="1"/>
    <col min="6181" max="6181" width="9.140625" style="94" customWidth="1"/>
    <col min="6182" max="6287" width="11.42578125" style="94" hidden="1" customWidth="1"/>
    <col min="6288" max="6400" width="11.42578125" style="94" hidden="1"/>
    <col min="6401" max="6401" width="3.140625" style="94" customWidth="1"/>
    <col min="6402" max="6402" width="4.140625" style="94" customWidth="1"/>
    <col min="6403" max="6403" width="4.7109375" style="94" customWidth="1"/>
    <col min="6404" max="6404" width="2.85546875" style="94" customWidth="1"/>
    <col min="6405" max="6405" width="3.42578125" style="94" customWidth="1"/>
    <col min="6406" max="6406" width="3.85546875" style="94" customWidth="1"/>
    <col min="6407" max="6407" width="4.5703125" style="94" customWidth="1"/>
    <col min="6408" max="6408" width="4.140625" style="94" customWidth="1"/>
    <col min="6409" max="6409" width="2.7109375" style="94" customWidth="1"/>
    <col min="6410" max="6410" width="2.28515625" style="94" customWidth="1"/>
    <col min="6411" max="6411" width="2.7109375" style="94" customWidth="1"/>
    <col min="6412" max="6412" width="2.42578125" style="94" customWidth="1"/>
    <col min="6413" max="6413" width="3.28515625" style="94" customWidth="1"/>
    <col min="6414" max="6414" width="2.28515625" style="94" customWidth="1"/>
    <col min="6415" max="6415" width="2.140625" style="94" customWidth="1"/>
    <col min="6416" max="6416" width="2.7109375" style="94" customWidth="1"/>
    <col min="6417" max="6418" width="2.85546875" style="94" customWidth="1"/>
    <col min="6419" max="6419" width="2.7109375" style="94" customWidth="1"/>
    <col min="6420" max="6420" width="2.42578125" style="94" customWidth="1"/>
    <col min="6421" max="6421" width="2.7109375" style="94" customWidth="1"/>
    <col min="6422" max="6422" width="2.85546875" style="94" customWidth="1"/>
    <col min="6423" max="6424" width="2.7109375" style="94" customWidth="1"/>
    <col min="6425" max="6426" width="2.140625" style="94" customWidth="1"/>
    <col min="6427" max="6427" width="4.7109375" style="94" customWidth="1"/>
    <col min="6428" max="6428" width="2.85546875" style="94" customWidth="1"/>
    <col min="6429" max="6430" width="2.7109375" style="94" customWidth="1"/>
    <col min="6431" max="6431" width="5.85546875" style="94" customWidth="1"/>
    <col min="6432" max="6432" width="2.7109375" style="94" customWidth="1"/>
    <col min="6433" max="6433" width="3" style="94" customWidth="1"/>
    <col min="6434" max="6434" width="2" style="94" customWidth="1"/>
    <col min="6435" max="6435" width="11.42578125" style="94" hidden="1" customWidth="1"/>
    <col min="6436" max="6436" width="3.85546875" style="94" customWidth="1"/>
    <col min="6437" max="6437" width="9.140625" style="94" customWidth="1"/>
    <col min="6438" max="6543" width="11.42578125" style="94" hidden="1" customWidth="1"/>
    <col min="6544" max="6656" width="11.42578125" style="94" hidden="1"/>
    <col min="6657" max="6657" width="3.140625" style="94" customWidth="1"/>
    <col min="6658" max="6658" width="4.140625" style="94" customWidth="1"/>
    <col min="6659" max="6659" width="4.7109375" style="94" customWidth="1"/>
    <col min="6660" max="6660" width="2.85546875" style="94" customWidth="1"/>
    <col min="6661" max="6661" width="3.42578125" style="94" customWidth="1"/>
    <col min="6662" max="6662" width="3.85546875" style="94" customWidth="1"/>
    <col min="6663" max="6663" width="4.5703125" style="94" customWidth="1"/>
    <col min="6664" max="6664" width="4.140625" style="94" customWidth="1"/>
    <col min="6665" max="6665" width="2.7109375" style="94" customWidth="1"/>
    <col min="6666" max="6666" width="2.28515625" style="94" customWidth="1"/>
    <col min="6667" max="6667" width="2.7109375" style="94" customWidth="1"/>
    <col min="6668" max="6668" width="2.42578125" style="94" customWidth="1"/>
    <col min="6669" max="6669" width="3.28515625" style="94" customWidth="1"/>
    <col min="6670" max="6670" width="2.28515625" style="94" customWidth="1"/>
    <col min="6671" max="6671" width="2.140625" style="94" customWidth="1"/>
    <col min="6672" max="6672" width="2.7109375" style="94" customWidth="1"/>
    <col min="6673" max="6674" width="2.85546875" style="94" customWidth="1"/>
    <col min="6675" max="6675" width="2.7109375" style="94" customWidth="1"/>
    <col min="6676" max="6676" width="2.42578125" style="94" customWidth="1"/>
    <col min="6677" max="6677" width="2.7109375" style="94" customWidth="1"/>
    <col min="6678" max="6678" width="2.85546875" style="94" customWidth="1"/>
    <col min="6679" max="6680" width="2.7109375" style="94" customWidth="1"/>
    <col min="6681" max="6682" width="2.140625" style="94" customWidth="1"/>
    <col min="6683" max="6683" width="4.7109375" style="94" customWidth="1"/>
    <col min="6684" max="6684" width="2.85546875" style="94" customWidth="1"/>
    <col min="6685" max="6686" width="2.7109375" style="94" customWidth="1"/>
    <col min="6687" max="6687" width="5.85546875" style="94" customWidth="1"/>
    <col min="6688" max="6688" width="2.7109375" style="94" customWidth="1"/>
    <col min="6689" max="6689" width="3" style="94" customWidth="1"/>
    <col min="6690" max="6690" width="2" style="94" customWidth="1"/>
    <col min="6691" max="6691" width="11.42578125" style="94" hidden="1" customWidth="1"/>
    <col min="6692" max="6692" width="3.85546875" style="94" customWidth="1"/>
    <col min="6693" max="6693" width="9.140625" style="94" customWidth="1"/>
    <col min="6694" max="6799" width="11.42578125" style="94" hidden="1" customWidth="1"/>
    <col min="6800" max="6912" width="11.42578125" style="94" hidden="1"/>
    <col min="6913" max="6913" width="3.140625" style="94" customWidth="1"/>
    <col min="6914" max="6914" width="4.140625" style="94" customWidth="1"/>
    <col min="6915" max="6915" width="4.7109375" style="94" customWidth="1"/>
    <col min="6916" max="6916" width="2.85546875" style="94" customWidth="1"/>
    <col min="6917" max="6917" width="3.42578125" style="94" customWidth="1"/>
    <col min="6918" max="6918" width="3.85546875" style="94" customWidth="1"/>
    <col min="6919" max="6919" width="4.5703125" style="94" customWidth="1"/>
    <col min="6920" max="6920" width="4.140625" style="94" customWidth="1"/>
    <col min="6921" max="6921" width="2.7109375" style="94" customWidth="1"/>
    <col min="6922" max="6922" width="2.28515625" style="94" customWidth="1"/>
    <col min="6923" max="6923" width="2.7109375" style="94" customWidth="1"/>
    <col min="6924" max="6924" width="2.42578125" style="94" customWidth="1"/>
    <col min="6925" max="6925" width="3.28515625" style="94" customWidth="1"/>
    <col min="6926" max="6926" width="2.28515625" style="94" customWidth="1"/>
    <col min="6927" max="6927" width="2.140625" style="94" customWidth="1"/>
    <col min="6928" max="6928" width="2.7109375" style="94" customWidth="1"/>
    <col min="6929" max="6930" width="2.85546875" style="94" customWidth="1"/>
    <col min="6931" max="6931" width="2.7109375" style="94" customWidth="1"/>
    <col min="6932" max="6932" width="2.42578125" style="94" customWidth="1"/>
    <col min="6933" max="6933" width="2.7109375" style="94" customWidth="1"/>
    <col min="6934" max="6934" width="2.85546875" style="94" customWidth="1"/>
    <col min="6935" max="6936" width="2.7109375" style="94" customWidth="1"/>
    <col min="6937" max="6938" width="2.140625" style="94" customWidth="1"/>
    <col min="6939" max="6939" width="4.7109375" style="94" customWidth="1"/>
    <col min="6940" max="6940" width="2.85546875" style="94" customWidth="1"/>
    <col min="6941" max="6942" width="2.7109375" style="94" customWidth="1"/>
    <col min="6943" max="6943" width="5.85546875" style="94" customWidth="1"/>
    <col min="6944" max="6944" width="2.7109375" style="94" customWidth="1"/>
    <col min="6945" max="6945" width="3" style="94" customWidth="1"/>
    <col min="6946" max="6946" width="2" style="94" customWidth="1"/>
    <col min="6947" max="6947" width="11.42578125" style="94" hidden="1" customWidth="1"/>
    <col min="6948" max="6948" width="3.85546875" style="94" customWidth="1"/>
    <col min="6949" max="6949" width="9.140625" style="94" customWidth="1"/>
    <col min="6950" max="7055" width="11.42578125" style="94" hidden="1" customWidth="1"/>
    <col min="7056" max="7168" width="11.42578125" style="94" hidden="1"/>
    <col min="7169" max="7169" width="3.140625" style="94" customWidth="1"/>
    <col min="7170" max="7170" width="4.140625" style="94" customWidth="1"/>
    <col min="7171" max="7171" width="4.7109375" style="94" customWidth="1"/>
    <col min="7172" max="7172" width="2.85546875" style="94" customWidth="1"/>
    <col min="7173" max="7173" width="3.42578125" style="94" customWidth="1"/>
    <col min="7174" max="7174" width="3.85546875" style="94" customWidth="1"/>
    <col min="7175" max="7175" width="4.5703125" style="94" customWidth="1"/>
    <col min="7176" max="7176" width="4.140625" style="94" customWidth="1"/>
    <col min="7177" max="7177" width="2.7109375" style="94" customWidth="1"/>
    <col min="7178" max="7178" width="2.28515625" style="94" customWidth="1"/>
    <col min="7179" max="7179" width="2.7109375" style="94" customWidth="1"/>
    <col min="7180" max="7180" width="2.42578125" style="94" customWidth="1"/>
    <col min="7181" max="7181" width="3.28515625" style="94" customWidth="1"/>
    <col min="7182" max="7182" width="2.28515625" style="94" customWidth="1"/>
    <col min="7183" max="7183" width="2.140625" style="94" customWidth="1"/>
    <col min="7184" max="7184" width="2.7109375" style="94" customWidth="1"/>
    <col min="7185" max="7186" width="2.85546875" style="94" customWidth="1"/>
    <col min="7187" max="7187" width="2.7109375" style="94" customWidth="1"/>
    <col min="7188" max="7188" width="2.42578125" style="94" customWidth="1"/>
    <col min="7189" max="7189" width="2.7109375" style="94" customWidth="1"/>
    <col min="7190" max="7190" width="2.85546875" style="94" customWidth="1"/>
    <col min="7191" max="7192" width="2.7109375" style="94" customWidth="1"/>
    <col min="7193" max="7194" width="2.140625" style="94" customWidth="1"/>
    <col min="7195" max="7195" width="4.7109375" style="94" customWidth="1"/>
    <col min="7196" max="7196" width="2.85546875" style="94" customWidth="1"/>
    <col min="7197" max="7198" width="2.7109375" style="94" customWidth="1"/>
    <col min="7199" max="7199" width="5.85546875" style="94" customWidth="1"/>
    <col min="7200" max="7200" width="2.7109375" style="94" customWidth="1"/>
    <col min="7201" max="7201" width="3" style="94" customWidth="1"/>
    <col min="7202" max="7202" width="2" style="94" customWidth="1"/>
    <col min="7203" max="7203" width="11.42578125" style="94" hidden="1" customWidth="1"/>
    <col min="7204" max="7204" width="3.85546875" style="94" customWidth="1"/>
    <col min="7205" max="7205" width="9.140625" style="94" customWidth="1"/>
    <col min="7206" max="7311" width="11.42578125" style="94" hidden="1" customWidth="1"/>
    <col min="7312" max="7424" width="11.42578125" style="94" hidden="1"/>
    <col min="7425" max="7425" width="3.140625" style="94" customWidth="1"/>
    <col min="7426" max="7426" width="4.140625" style="94" customWidth="1"/>
    <col min="7427" max="7427" width="4.7109375" style="94" customWidth="1"/>
    <col min="7428" max="7428" width="2.85546875" style="94" customWidth="1"/>
    <col min="7429" max="7429" width="3.42578125" style="94" customWidth="1"/>
    <col min="7430" max="7430" width="3.85546875" style="94" customWidth="1"/>
    <col min="7431" max="7431" width="4.5703125" style="94" customWidth="1"/>
    <col min="7432" max="7432" width="4.140625" style="94" customWidth="1"/>
    <col min="7433" max="7433" width="2.7109375" style="94" customWidth="1"/>
    <col min="7434" max="7434" width="2.28515625" style="94" customWidth="1"/>
    <col min="7435" max="7435" width="2.7109375" style="94" customWidth="1"/>
    <col min="7436" max="7436" width="2.42578125" style="94" customWidth="1"/>
    <col min="7437" max="7437" width="3.28515625" style="94" customWidth="1"/>
    <col min="7438" max="7438" width="2.28515625" style="94" customWidth="1"/>
    <col min="7439" max="7439" width="2.140625" style="94" customWidth="1"/>
    <col min="7440" max="7440" width="2.7109375" style="94" customWidth="1"/>
    <col min="7441" max="7442" width="2.85546875" style="94" customWidth="1"/>
    <col min="7443" max="7443" width="2.7109375" style="94" customWidth="1"/>
    <col min="7444" max="7444" width="2.42578125" style="94" customWidth="1"/>
    <col min="7445" max="7445" width="2.7109375" style="94" customWidth="1"/>
    <col min="7446" max="7446" width="2.85546875" style="94" customWidth="1"/>
    <col min="7447" max="7448" width="2.7109375" style="94" customWidth="1"/>
    <col min="7449" max="7450" width="2.140625" style="94" customWidth="1"/>
    <col min="7451" max="7451" width="4.7109375" style="94" customWidth="1"/>
    <col min="7452" max="7452" width="2.85546875" style="94" customWidth="1"/>
    <col min="7453" max="7454" width="2.7109375" style="94" customWidth="1"/>
    <col min="7455" max="7455" width="5.85546875" style="94" customWidth="1"/>
    <col min="7456" max="7456" width="2.7109375" style="94" customWidth="1"/>
    <col min="7457" max="7457" width="3" style="94" customWidth="1"/>
    <col min="7458" max="7458" width="2" style="94" customWidth="1"/>
    <col min="7459" max="7459" width="11.42578125" style="94" hidden="1" customWidth="1"/>
    <col min="7460" max="7460" width="3.85546875" style="94" customWidth="1"/>
    <col min="7461" max="7461" width="9.140625" style="94" customWidth="1"/>
    <col min="7462" max="7567" width="11.42578125" style="94" hidden="1" customWidth="1"/>
    <col min="7568" max="7680" width="11.42578125" style="94" hidden="1"/>
    <col min="7681" max="7681" width="3.140625" style="94" customWidth="1"/>
    <col min="7682" max="7682" width="4.140625" style="94" customWidth="1"/>
    <col min="7683" max="7683" width="4.7109375" style="94" customWidth="1"/>
    <col min="7684" max="7684" width="2.85546875" style="94" customWidth="1"/>
    <col min="7685" max="7685" width="3.42578125" style="94" customWidth="1"/>
    <col min="7686" max="7686" width="3.85546875" style="94" customWidth="1"/>
    <col min="7687" max="7687" width="4.5703125" style="94" customWidth="1"/>
    <col min="7688" max="7688" width="4.140625" style="94" customWidth="1"/>
    <col min="7689" max="7689" width="2.7109375" style="94" customWidth="1"/>
    <col min="7690" max="7690" width="2.28515625" style="94" customWidth="1"/>
    <col min="7691" max="7691" width="2.7109375" style="94" customWidth="1"/>
    <col min="7692" max="7692" width="2.42578125" style="94" customWidth="1"/>
    <col min="7693" max="7693" width="3.28515625" style="94" customWidth="1"/>
    <col min="7694" max="7694" width="2.28515625" style="94" customWidth="1"/>
    <col min="7695" max="7695" width="2.140625" style="94" customWidth="1"/>
    <col min="7696" max="7696" width="2.7109375" style="94" customWidth="1"/>
    <col min="7697" max="7698" width="2.85546875" style="94" customWidth="1"/>
    <col min="7699" max="7699" width="2.7109375" style="94" customWidth="1"/>
    <col min="7700" max="7700" width="2.42578125" style="94" customWidth="1"/>
    <col min="7701" max="7701" width="2.7109375" style="94" customWidth="1"/>
    <col min="7702" max="7702" width="2.85546875" style="94" customWidth="1"/>
    <col min="7703" max="7704" width="2.7109375" style="94" customWidth="1"/>
    <col min="7705" max="7706" width="2.140625" style="94" customWidth="1"/>
    <col min="7707" max="7707" width="4.7109375" style="94" customWidth="1"/>
    <col min="7708" max="7708" width="2.85546875" style="94" customWidth="1"/>
    <col min="7709" max="7710" width="2.7109375" style="94" customWidth="1"/>
    <col min="7711" max="7711" width="5.85546875" style="94" customWidth="1"/>
    <col min="7712" max="7712" width="2.7109375" style="94" customWidth="1"/>
    <col min="7713" max="7713" width="3" style="94" customWidth="1"/>
    <col min="7714" max="7714" width="2" style="94" customWidth="1"/>
    <col min="7715" max="7715" width="11.42578125" style="94" hidden="1" customWidth="1"/>
    <col min="7716" max="7716" width="3.85546875" style="94" customWidth="1"/>
    <col min="7717" max="7717" width="9.140625" style="94" customWidth="1"/>
    <col min="7718" max="7823" width="11.42578125" style="94" hidden="1" customWidth="1"/>
    <col min="7824" max="7936" width="11.42578125" style="94" hidden="1"/>
    <col min="7937" max="7937" width="3.140625" style="94" customWidth="1"/>
    <col min="7938" max="7938" width="4.140625" style="94" customWidth="1"/>
    <col min="7939" max="7939" width="4.7109375" style="94" customWidth="1"/>
    <col min="7940" max="7940" width="2.85546875" style="94" customWidth="1"/>
    <col min="7941" max="7941" width="3.42578125" style="94" customWidth="1"/>
    <col min="7942" max="7942" width="3.85546875" style="94" customWidth="1"/>
    <col min="7943" max="7943" width="4.5703125" style="94" customWidth="1"/>
    <col min="7944" max="7944" width="4.140625" style="94" customWidth="1"/>
    <col min="7945" max="7945" width="2.7109375" style="94" customWidth="1"/>
    <col min="7946" max="7946" width="2.28515625" style="94" customWidth="1"/>
    <col min="7947" max="7947" width="2.7109375" style="94" customWidth="1"/>
    <col min="7948" max="7948" width="2.42578125" style="94" customWidth="1"/>
    <col min="7949" max="7949" width="3.28515625" style="94" customWidth="1"/>
    <col min="7950" max="7950" width="2.28515625" style="94" customWidth="1"/>
    <col min="7951" max="7951" width="2.140625" style="94" customWidth="1"/>
    <col min="7952" max="7952" width="2.7109375" style="94" customWidth="1"/>
    <col min="7953" max="7954" width="2.85546875" style="94" customWidth="1"/>
    <col min="7955" max="7955" width="2.7109375" style="94" customWidth="1"/>
    <col min="7956" max="7956" width="2.42578125" style="94" customWidth="1"/>
    <col min="7957" max="7957" width="2.7109375" style="94" customWidth="1"/>
    <col min="7958" max="7958" width="2.85546875" style="94" customWidth="1"/>
    <col min="7959" max="7960" width="2.7109375" style="94" customWidth="1"/>
    <col min="7961" max="7962" width="2.140625" style="94" customWidth="1"/>
    <col min="7963" max="7963" width="4.7109375" style="94" customWidth="1"/>
    <col min="7964" max="7964" width="2.85546875" style="94" customWidth="1"/>
    <col min="7965" max="7966" width="2.7109375" style="94" customWidth="1"/>
    <col min="7967" max="7967" width="5.85546875" style="94" customWidth="1"/>
    <col min="7968" max="7968" width="2.7109375" style="94" customWidth="1"/>
    <col min="7969" max="7969" width="3" style="94" customWidth="1"/>
    <col min="7970" max="7970" width="2" style="94" customWidth="1"/>
    <col min="7971" max="7971" width="11.42578125" style="94" hidden="1" customWidth="1"/>
    <col min="7972" max="7972" width="3.85546875" style="94" customWidth="1"/>
    <col min="7973" max="7973" width="9.140625" style="94" customWidth="1"/>
    <col min="7974" max="8079" width="11.42578125" style="94" hidden="1" customWidth="1"/>
    <col min="8080" max="8192" width="11.42578125" style="94" hidden="1"/>
    <col min="8193" max="8193" width="3.140625" style="94" customWidth="1"/>
    <col min="8194" max="8194" width="4.140625" style="94" customWidth="1"/>
    <col min="8195" max="8195" width="4.7109375" style="94" customWidth="1"/>
    <col min="8196" max="8196" width="2.85546875" style="94" customWidth="1"/>
    <col min="8197" max="8197" width="3.42578125" style="94" customWidth="1"/>
    <col min="8198" max="8198" width="3.85546875" style="94" customWidth="1"/>
    <col min="8199" max="8199" width="4.5703125" style="94" customWidth="1"/>
    <col min="8200" max="8200" width="4.140625" style="94" customWidth="1"/>
    <col min="8201" max="8201" width="2.7109375" style="94" customWidth="1"/>
    <col min="8202" max="8202" width="2.28515625" style="94" customWidth="1"/>
    <col min="8203" max="8203" width="2.7109375" style="94" customWidth="1"/>
    <col min="8204" max="8204" width="2.42578125" style="94" customWidth="1"/>
    <col min="8205" max="8205" width="3.28515625" style="94" customWidth="1"/>
    <col min="8206" max="8206" width="2.28515625" style="94" customWidth="1"/>
    <col min="8207" max="8207" width="2.140625" style="94" customWidth="1"/>
    <col min="8208" max="8208" width="2.7109375" style="94" customWidth="1"/>
    <col min="8209" max="8210" width="2.85546875" style="94" customWidth="1"/>
    <col min="8211" max="8211" width="2.7109375" style="94" customWidth="1"/>
    <col min="8212" max="8212" width="2.42578125" style="94" customWidth="1"/>
    <col min="8213" max="8213" width="2.7109375" style="94" customWidth="1"/>
    <col min="8214" max="8214" width="2.85546875" style="94" customWidth="1"/>
    <col min="8215" max="8216" width="2.7109375" style="94" customWidth="1"/>
    <col min="8217" max="8218" width="2.140625" style="94" customWidth="1"/>
    <col min="8219" max="8219" width="4.7109375" style="94" customWidth="1"/>
    <col min="8220" max="8220" width="2.85546875" style="94" customWidth="1"/>
    <col min="8221" max="8222" width="2.7109375" style="94" customWidth="1"/>
    <col min="8223" max="8223" width="5.85546875" style="94" customWidth="1"/>
    <col min="8224" max="8224" width="2.7109375" style="94" customWidth="1"/>
    <col min="8225" max="8225" width="3" style="94" customWidth="1"/>
    <col min="8226" max="8226" width="2" style="94" customWidth="1"/>
    <col min="8227" max="8227" width="11.42578125" style="94" hidden="1" customWidth="1"/>
    <col min="8228" max="8228" width="3.85546875" style="94" customWidth="1"/>
    <col min="8229" max="8229" width="9.140625" style="94" customWidth="1"/>
    <col min="8230" max="8335" width="11.42578125" style="94" hidden="1" customWidth="1"/>
    <col min="8336" max="8448" width="11.42578125" style="94" hidden="1"/>
    <col min="8449" max="8449" width="3.140625" style="94" customWidth="1"/>
    <col min="8450" max="8450" width="4.140625" style="94" customWidth="1"/>
    <col min="8451" max="8451" width="4.7109375" style="94" customWidth="1"/>
    <col min="8452" max="8452" width="2.85546875" style="94" customWidth="1"/>
    <col min="8453" max="8453" width="3.42578125" style="94" customWidth="1"/>
    <col min="8454" max="8454" width="3.85546875" style="94" customWidth="1"/>
    <col min="8455" max="8455" width="4.5703125" style="94" customWidth="1"/>
    <col min="8456" max="8456" width="4.140625" style="94" customWidth="1"/>
    <col min="8457" max="8457" width="2.7109375" style="94" customWidth="1"/>
    <col min="8458" max="8458" width="2.28515625" style="94" customWidth="1"/>
    <col min="8459" max="8459" width="2.7109375" style="94" customWidth="1"/>
    <col min="8460" max="8460" width="2.42578125" style="94" customWidth="1"/>
    <col min="8461" max="8461" width="3.28515625" style="94" customWidth="1"/>
    <col min="8462" max="8462" width="2.28515625" style="94" customWidth="1"/>
    <col min="8463" max="8463" width="2.140625" style="94" customWidth="1"/>
    <col min="8464" max="8464" width="2.7109375" style="94" customWidth="1"/>
    <col min="8465" max="8466" width="2.85546875" style="94" customWidth="1"/>
    <col min="8467" max="8467" width="2.7109375" style="94" customWidth="1"/>
    <col min="8468" max="8468" width="2.42578125" style="94" customWidth="1"/>
    <col min="8469" max="8469" width="2.7109375" style="94" customWidth="1"/>
    <col min="8470" max="8470" width="2.85546875" style="94" customWidth="1"/>
    <col min="8471" max="8472" width="2.7109375" style="94" customWidth="1"/>
    <col min="8473" max="8474" width="2.140625" style="94" customWidth="1"/>
    <col min="8475" max="8475" width="4.7109375" style="94" customWidth="1"/>
    <col min="8476" max="8476" width="2.85546875" style="94" customWidth="1"/>
    <col min="8477" max="8478" width="2.7109375" style="94" customWidth="1"/>
    <col min="8479" max="8479" width="5.85546875" style="94" customWidth="1"/>
    <col min="8480" max="8480" width="2.7109375" style="94" customWidth="1"/>
    <col min="8481" max="8481" width="3" style="94" customWidth="1"/>
    <col min="8482" max="8482" width="2" style="94" customWidth="1"/>
    <col min="8483" max="8483" width="11.42578125" style="94" hidden="1" customWidth="1"/>
    <col min="8484" max="8484" width="3.85546875" style="94" customWidth="1"/>
    <col min="8485" max="8485" width="9.140625" style="94" customWidth="1"/>
    <col min="8486" max="8591" width="11.42578125" style="94" hidden="1" customWidth="1"/>
    <col min="8592" max="8704" width="11.42578125" style="94" hidden="1"/>
    <col min="8705" max="8705" width="3.140625" style="94" customWidth="1"/>
    <col min="8706" max="8706" width="4.140625" style="94" customWidth="1"/>
    <col min="8707" max="8707" width="4.7109375" style="94" customWidth="1"/>
    <col min="8708" max="8708" width="2.85546875" style="94" customWidth="1"/>
    <col min="8709" max="8709" width="3.42578125" style="94" customWidth="1"/>
    <col min="8710" max="8710" width="3.85546875" style="94" customWidth="1"/>
    <col min="8711" max="8711" width="4.5703125" style="94" customWidth="1"/>
    <col min="8712" max="8712" width="4.140625" style="94" customWidth="1"/>
    <col min="8713" max="8713" width="2.7109375" style="94" customWidth="1"/>
    <col min="8714" max="8714" width="2.28515625" style="94" customWidth="1"/>
    <col min="8715" max="8715" width="2.7109375" style="94" customWidth="1"/>
    <col min="8716" max="8716" width="2.42578125" style="94" customWidth="1"/>
    <col min="8717" max="8717" width="3.28515625" style="94" customWidth="1"/>
    <col min="8718" max="8718" width="2.28515625" style="94" customWidth="1"/>
    <col min="8719" max="8719" width="2.140625" style="94" customWidth="1"/>
    <col min="8720" max="8720" width="2.7109375" style="94" customWidth="1"/>
    <col min="8721" max="8722" width="2.85546875" style="94" customWidth="1"/>
    <col min="8723" max="8723" width="2.7109375" style="94" customWidth="1"/>
    <col min="8724" max="8724" width="2.42578125" style="94" customWidth="1"/>
    <col min="8725" max="8725" width="2.7109375" style="94" customWidth="1"/>
    <col min="8726" max="8726" width="2.85546875" style="94" customWidth="1"/>
    <col min="8727" max="8728" width="2.7109375" style="94" customWidth="1"/>
    <col min="8729" max="8730" width="2.140625" style="94" customWidth="1"/>
    <col min="8731" max="8731" width="4.7109375" style="94" customWidth="1"/>
    <col min="8732" max="8732" width="2.85546875" style="94" customWidth="1"/>
    <col min="8733" max="8734" width="2.7109375" style="94" customWidth="1"/>
    <col min="8735" max="8735" width="5.85546875" style="94" customWidth="1"/>
    <col min="8736" max="8736" width="2.7109375" style="94" customWidth="1"/>
    <col min="8737" max="8737" width="3" style="94" customWidth="1"/>
    <col min="8738" max="8738" width="2" style="94" customWidth="1"/>
    <col min="8739" max="8739" width="11.42578125" style="94" hidden="1" customWidth="1"/>
    <col min="8740" max="8740" width="3.85546875" style="94" customWidth="1"/>
    <col min="8741" max="8741" width="9.140625" style="94" customWidth="1"/>
    <col min="8742" max="8847" width="11.42578125" style="94" hidden="1" customWidth="1"/>
    <col min="8848" max="8960" width="11.42578125" style="94" hidden="1"/>
    <col min="8961" max="8961" width="3.140625" style="94" customWidth="1"/>
    <col min="8962" max="8962" width="4.140625" style="94" customWidth="1"/>
    <col min="8963" max="8963" width="4.7109375" style="94" customWidth="1"/>
    <col min="8964" max="8964" width="2.85546875" style="94" customWidth="1"/>
    <col min="8965" max="8965" width="3.42578125" style="94" customWidth="1"/>
    <col min="8966" max="8966" width="3.85546875" style="94" customWidth="1"/>
    <col min="8967" max="8967" width="4.5703125" style="94" customWidth="1"/>
    <col min="8968" max="8968" width="4.140625" style="94" customWidth="1"/>
    <col min="8969" max="8969" width="2.7109375" style="94" customWidth="1"/>
    <col min="8970" max="8970" width="2.28515625" style="94" customWidth="1"/>
    <col min="8971" max="8971" width="2.7109375" style="94" customWidth="1"/>
    <col min="8972" max="8972" width="2.42578125" style="94" customWidth="1"/>
    <col min="8973" max="8973" width="3.28515625" style="94" customWidth="1"/>
    <col min="8974" max="8974" width="2.28515625" style="94" customWidth="1"/>
    <col min="8975" max="8975" width="2.140625" style="94" customWidth="1"/>
    <col min="8976" max="8976" width="2.7109375" style="94" customWidth="1"/>
    <col min="8977" max="8978" width="2.85546875" style="94" customWidth="1"/>
    <col min="8979" max="8979" width="2.7109375" style="94" customWidth="1"/>
    <col min="8980" max="8980" width="2.42578125" style="94" customWidth="1"/>
    <col min="8981" max="8981" width="2.7109375" style="94" customWidth="1"/>
    <col min="8982" max="8982" width="2.85546875" style="94" customWidth="1"/>
    <col min="8983" max="8984" width="2.7109375" style="94" customWidth="1"/>
    <col min="8985" max="8986" width="2.140625" style="94" customWidth="1"/>
    <col min="8987" max="8987" width="4.7109375" style="94" customWidth="1"/>
    <col min="8988" max="8988" width="2.85546875" style="94" customWidth="1"/>
    <col min="8989" max="8990" width="2.7109375" style="94" customWidth="1"/>
    <col min="8991" max="8991" width="5.85546875" style="94" customWidth="1"/>
    <col min="8992" max="8992" width="2.7109375" style="94" customWidth="1"/>
    <col min="8993" max="8993" width="3" style="94" customWidth="1"/>
    <col min="8994" max="8994" width="2" style="94" customWidth="1"/>
    <col min="8995" max="8995" width="11.42578125" style="94" hidden="1" customWidth="1"/>
    <col min="8996" max="8996" width="3.85546875" style="94" customWidth="1"/>
    <col min="8997" max="8997" width="9.140625" style="94" customWidth="1"/>
    <col min="8998" max="9103" width="11.42578125" style="94" hidden="1" customWidth="1"/>
    <col min="9104" max="9216" width="11.42578125" style="94" hidden="1"/>
    <col min="9217" max="9217" width="3.140625" style="94" customWidth="1"/>
    <col min="9218" max="9218" width="4.140625" style="94" customWidth="1"/>
    <col min="9219" max="9219" width="4.7109375" style="94" customWidth="1"/>
    <col min="9220" max="9220" width="2.85546875" style="94" customWidth="1"/>
    <col min="9221" max="9221" width="3.42578125" style="94" customWidth="1"/>
    <col min="9222" max="9222" width="3.85546875" style="94" customWidth="1"/>
    <col min="9223" max="9223" width="4.5703125" style="94" customWidth="1"/>
    <col min="9224" max="9224" width="4.140625" style="94" customWidth="1"/>
    <col min="9225" max="9225" width="2.7109375" style="94" customWidth="1"/>
    <col min="9226" max="9226" width="2.28515625" style="94" customWidth="1"/>
    <col min="9227" max="9227" width="2.7109375" style="94" customWidth="1"/>
    <col min="9228" max="9228" width="2.42578125" style="94" customWidth="1"/>
    <col min="9229" max="9229" width="3.28515625" style="94" customWidth="1"/>
    <col min="9230" max="9230" width="2.28515625" style="94" customWidth="1"/>
    <col min="9231" max="9231" width="2.140625" style="94" customWidth="1"/>
    <col min="9232" max="9232" width="2.7109375" style="94" customWidth="1"/>
    <col min="9233" max="9234" width="2.85546875" style="94" customWidth="1"/>
    <col min="9235" max="9235" width="2.7109375" style="94" customWidth="1"/>
    <col min="9236" max="9236" width="2.42578125" style="94" customWidth="1"/>
    <col min="9237" max="9237" width="2.7109375" style="94" customWidth="1"/>
    <col min="9238" max="9238" width="2.85546875" style="94" customWidth="1"/>
    <col min="9239" max="9240" width="2.7109375" style="94" customWidth="1"/>
    <col min="9241" max="9242" width="2.140625" style="94" customWidth="1"/>
    <col min="9243" max="9243" width="4.7109375" style="94" customWidth="1"/>
    <col min="9244" max="9244" width="2.85546875" style="94" customWidth="1"/>
    <col min="9245" max="9246" width="2.7109375" style="94" customWidth="1"/>
    <col min="9247" max="9247" width="5.85546875" style="94" customWidth="1"/>
    <col min="9248" max="9248" width="2.7109375" style="94" customWidth="1"/>
    <col min="9249" max="9249" width="3" style="94" customWidth="1"/>
    <col min="9250" max="9250" width="2" style="94" customWidth="1"/>
    <col min="9251" max="9251" width="11.42578125" style="94" hidden="1" customWidth="1"/>
    <col min="9252" max="9252" width="3.85546875" style="94" customWidth="1"/>
    <col min="9253" max="9253" width="9.140625" style="94" customWidth="1"/>
    <col min="9254" max="9359" width="11.42578125" style="94" hidden="1" customWidth="1"/>
    <col min="9360" max="9472" width="11.42578125" style="94" hidden="1"/>
    <col min="9473" max="9473" width="3.140625" style="94" customWidth="1"/>
    <col min="9474" max="9474" width="4.140625" style="94" customWidth="1"/>
    <col min="9475" max="9475" width="4.7109375" style="94" customWidth="1"/>
    <col min="9476" max="9476" width="2.85546875" style="94" customWidth="1"/>
    <col min="9477" max="9477" width="3.42578125" style="94" customWidth="1"/>
    <col min="9478" max="9478" width="3.85546875" style="94" customWidth="1"/>
    <col min="9479" max="9479" width="4.5703125" style="94" customWidth="1"/>
    <col min="9480" max="9480" width="4.140625" style="94" customWidth="1"/>
    <col min="9481" max="9481" width="2.7109375" style="94" customWidth="1"/>
    <col min="9482" max="9482" width="2.28515625" style="94" customWidth="1"/>
    <col min="9483" max="9483" width="2.7109375" style="94" customWidth="1"/>
    <col min="9484" max="9484" width="2.42578125" style="94" customWidth="1"/>
    <col min="9485" max="9485" width="3.28515625" style="94" customWidth="1"/>
    <col min="9486" max="9486" width="2.28515625" style="94" customWidth="1"/>
    <col min="9487" max="9487" width="2.140625" style="94" customWidth="1"/>
    <col min="9488" max="9488" width="2.7109375" style="94" customWidth="1"/>
    <col min="9489" max="9490" width="2.85546875" style="94" customWidth="1"/>
    <col min="9491" max="9491" width="2.7109375" style="94" customWidth="1"/>
    <col min="9492" max="9492" width="2.42578125" style="94" customWidth="1"/>
    <col min="9493" max="9493" width="2.7109375" style="94" customWidth="1"/>
    <col min="9494" max="9494" width="2.85546875" style="94" customWidth="1"/>
    <col min="9495" max="9496" width="2.7109375" style="94" customWidth="1"/>
    <col min="9497" max="9498" width="2.140625" style="94" customWidth="1"/>
    <col min="9499" max="9499" width="4.7109375" style="94" customWidth="1"/>
    <col min="9500" max="9500" width="2.85546875" style="94" customWidth="1"/>
    <col min="9501" max="9502" width="2.7109375" style="94" customWidth="1"/>
    <col min="9503" max="9503" width="5.85546875" style="94" customWidth="1"/>
    <col min="9504" max="9504" width="2.7109375" style="94" customWidth="1"/>
    <col min="9505" max="9505" width="3" style="94" customWidth="1"/>
    <col min="9506" max="9506" width="2" style="94" customWidth="1"/>
    <col min="9507" max="9507" width="11.42578125" style="94" hidden="1" customWidth="1"/>
    <col min="9508" max="9508" width="3.85546875" style="94" customWidth="1"/>
    <col min="9509" max="9509" width="9.140625" style="94" customWidth="1"/>
    <col min="9510" max="9615" width="11.42578125" style="94" hidden="1" customWidth="1"/>
    <col min="9616" max="9728" width="11.42578125" style="94" hidden="1"/>
    <col min="9729" max="9729" width="3.140625" style="94" customWidth="1"/>
    <col min="9730" max="9730" width="4.140625" style="94" customWidth="1"/>
    <col min="9731" max="9731" width="4.7109375" style="94" customWidth="1"/>
    <col min="9732" max="9732" width="2.85546875" style="94" customWidth="1"/>
    <col min="9733" max="9733" width="3.42578125" style="94" customWidth="1"/>
    <col min="9734" max="9734" width="3.85546875" style="94" customWidth="1"/>
    <col min="9735" max="9735" width="4.5703125" style="94" customWidth="1"/>
    <col min="9736" max="9736" width="4.140625" style="94" customWidth="1"/>
    <col min="9737" max="9737" width="2.7109375" style="94" customWidth="1"/>
    <col min="9738" max="9738" width="2.28515625" style="94" customWidth="1"/>
    <col min="9739" max="9739" width="2.7109375" style="94" customWidth="1"/>
    <col min="9740" max="9740" width="2.42578125" style="94" customWidth="1"/>
    <col min="9741" max="9741" width="3.28515625" style="94" customWidth="1"/>
    <col min="9742" max="9742" width="2.28515625" style="94" customWidth="1"/>
    <col min="9743" max="9743" width="2.140625" style="94" customWidth="1"/>
    <col min="9744" max="9744" width="2.7109375" style="94" customWidth="1"/>
    <col min="9745" max="9746" width="2.85546875" style="94" customWidth="1"/>
    <col min="9747" max="9747" width="2.7109375" style="94" customWidth="1"/>
    <col min="9748" max="9748" width="2.42578125" style="94" customWidth="1"/>
    <col min="9749" max="9749" width="2.7109375" style="94" customWidth="1"/>
    <col min="9750" max="9750" width="2.85546875" style="94" customWidth="1"/>
    <col min="9751" max="9752" width="2.7109375" style="94" customWidth="1"/>
    <col min="9753" max="9754" width="2.140625" style="94" customWidth="1"/>
    <col min="9755" max="9755" width="4.7109375" style="94" customWidth="1"/>
    <col min="9756" max="9756" width="2.85546875" style="94" customWidth="1"/>
    <col min="9757" max="9758" width="2.7109375" style="94" customWidth="1"/>
    <col min="9759" max="9759" width="5.85546875" style="94" customWidth="1"/>
    <col min="9760" max="9760" width="2.7109375" style="94" customWidth="1"/>
    <col min="9761" max="9761" width="3" style="94" customWidth="1"/>
    <col min="9762" max="9762" width="2" style="94" customWidth="1"/>
    <col min="9763" max="9763" width="11.42578125" style="94" hidden="1" customWidth="1"/>
    <col min="9764" max="9764" width="3.85546875" style="94" customWidth="1"/>
    <col min="9765" max="9765" width="9.140625" style="94" customWidth="1"/>
    <col min="9766" max="9871" width="11.42578125" style="94" hidden="1" customWidth="1"/>
    <col min="9872" max="9984" width="11.42578125" style="94" hidden="1"/>
    <col min="9985" max="9985" width="3.140625" style="94" customWidth="1"/>
    <col min="9986" max="9986" width="4.140625" style="94" customWidth="1"/>
    <col min="9987" max="9987" width="4.7109375" style="94" customWidth="1"/>
    <col min="9988" max="9988" width="2.85546875" style="94" customWidth="1"/>
    <col min="9989" max="9989" width="3.42578125" style="94" customWidth="1"/>
    <col min="9990" max="9990" width="3.85546875" style="94" customWidth="1"/>
    <col min="9991" max="9991" width="4.5703125" style="94" customWidth="1"/>
    <col min="9992" max="9992" width="4.140625" style="94" customWidth="1"/>
    <col min="9993" max="9993" width="2.7109375" style="94" customWidth="1"/>
    <col min="9994" max="9994" width="2.28515625" style="94" customWidth="1"/>
    <col min="9995" max="9995" width="2.7109375" style="94" customWidth="1"/>
    <col min="9996" max="9996" width="2.42578125" style="94" customWidth="1"/>
    <col min="9997" max="9997" width="3.28515625" style="94" customWidth="1"/>
    <col min="9998" max="9998" width="2.28515625" style="94" customWidth="1"/>
    <col min="9999" max="9999" width="2.140625" style="94" customWidth="1"/>
    <col min="10000" max="10000" width="2.7109375" style="94" customWidth="1"/>
    <col min="10001" max="10002" width="2.85546875" style="94" customWidth="1"/>
    <col min="10003" max="10003" width="2.7109375" style="94" customWidth="1"/>
    <col min="10004" max="10004" width="2.42578125" style="94" customWidth="1"/>
    <col min="10005" max="10005" width="2.7109375" style="94" customWidth="1"/>
    <col min="10006" max="10006" width="2.85546875" style="94" customWidth="1"/>
    <col min="10007" max="10008" width="2.7109375" style="94" customWidth="1"/>
    <col min="10009" max="10010" width="2.140625" style="94" customWidth="1"/>
    <col min="10011" max="10011" width="4.7109375" style="94" customWidth="1"/>
    <col min="10012" max="10012" width="2.85546875" style="94" customWidth="1"/>
    <col min="10013" max="10014" width="2.7109375" style="94" customWidth="1"/>
    <col min="10015" max="10015" width="5.85546875" style="94" customWidth="1"/>
    <col min="10016" max="10016" width="2.7109375" style="94" customWidth="1"/>
    <col min="10017" max="10017" width="3" style="94" customWidth="1"/>
    <col min="10018" max="10018" width="2" style="94" customWidth="1"/>
    <col min="10019" max="10019" width="11.42578125" style="94" hidden="1" customWidth="1"/>
    <col min="10020" max="10020" width="3.85546875" style="94" customWidth="1"/>
    <col min="10021" max="10021" width="9.140625" style="94" customWidth="1"/>
    <col min="10022" max="10127" width="11.42578125" style="94" hidden="1" customWidth="1"/>
    <col min="10128" max="10240" width="11.42578125" style="94" hidden="1"/>
    <col min="10241" max="10241" width="3.140625" style="94" customWidth="1"/>
    <col min="10242" max="10242" width="4.140625" style="94" customWidth="1"/>
    <col min="10243" max="10243" width="4.7109375" style="94" customWidth="1"/>
    <col min="10244" max="10244" width="2.85546875" style="94" customWidth="1"/>
    <col min="10245" max="10245" width="3.42578125" style="94" customWidth="1"/>
    <col min="10246" max="10246" width="3.85546875" style="94" customWidth="1"/>
    <col min="10247" max="10247" width="4.5703125" style="94" customWidth="1"/>
    <col min="10248" max="10248" width="4.140625" style="94" customWidth="1"/>
    <col min="10249" max="10249" width="2.7109375" style="94" customWidth="1"/>
    <col min="10250" max="10250" width="2.28515625" style="94" customWidth="1"/>
    <col min="10251" max="10251" width="2.7109375" style="94" customWidth="1"/>
    <col min="10252" max="10252" width="2.42578125" style="94" customWidth="1"/>
    <col min="10253" max="10253" width="3.28515625" style="94" customWidth="1"/>
    <col min="10254" max="10254" width="2.28515625" style="94" customWidth="1"/>
    <col min="10255" max="10255" width="2.140625" style="94" customWidth="1"/>
    <col min="10256" max="10256" width="2.7109375" style="94" customWidth="1"/>
    <col min="10257" max="10258" width="2.85546875" style="94" customWidth="1"/>
    <col min="10259" max="10259" width="2.7109375" style="94" customWidth="1"/>
    <col min="10260" max="10260" width="2.42578125" style="94" customWidth="1"/>
    <col min="10261" max="10261" width="2.7109375" style="94" customWidth="1"/>
    <col min="10262" max="10262" width="2.85546875" style="94" customWidth="1"/>
    <col min="10263" max="10264" width="2.7109375" style="94" customWidth="1"/>
    <col min="10265" max="10266" width="2.140625" style="94" customWidth="1"/>
    <col min="10267" max="10267" width="4.7109375" style="94" customWidth="1"/>
    <col min="10268" max="10268" width="2.85546875" style="94" customWidth="1"/>
    <col min="10269" max="10270" width="2.7109375" style="94" customWidth="1"/>
    <col min="10271" max="10271" width="5.85546875" style="94" customWidth="1"/>
    <col min="10272" max="10272" width="2.7109375" style="94" customWidth="1"/>
    <col min="10273" max="10273" width="3" style="94" customWidth="1"/>
    <col min="10274" max="10274" width="2" style="94" customWidth="1"/>
    <col min="10275" max="10275" width="11.42578125" style="94" hidden="1" customWidth="1"/>
    <col min="10276" max="10276" width="3.85546875" style="94" customWidth="1"/>
    <col min="10277" max="10277" width="9.140625" style="94" customWidth="1"/>
    <col min="10278" max="10383" width="11.42578125" style="94" hidden="1" customWidth="1"/>
    <col min="10384" max="10496" width="11.42578125" style="94" hidden="1"/>
    <col min="10497" max="10497" width="3.140625" style="94" customWidth="1"/>
    <col min="10498" max="10498" width="4.140625" style="94" customWidth="1"/>
    <col min="10499" max="10499" width="4.7109375" style="94" customWidth="1"/>
    <col min="10500" max="10500" width="2.85546875" style="94" customWidth="1"/>
    <col min="10501" max="10501" width="3.42578125" style="94" customWidth="1"/>
    <col min="10502" max="10502" width="3.85546875" style="94" customWidth="1"/>
    <col min="10503" max="10503" width="4.5703125" style="94" customWidth="1"/>
    <col min="10504" max="10504" width="4.140625" style="94" customWidth="1"/>
    <col min="10505" max="10505" width="2.7109375" style="94" customWidth="1"/>
    <col min="10506" max="10506" width="2.28515625" style="94" customWidth="1"/>
    <col min="10507" max="10507" width="2.7109375" style="94" customWidth="1"/>
    <col min="10508" max="10508" width="2.42578125" style="94" customWidth="1"/>
    <col min="10509" max="10509" width="3.28515625" style="94" customWidth="1"/>
    <col min="10510" max="10510" width="2.28515625" style="94" customWidth="1"/>
    <col min="10511" max="10511" width="2.140625" style="94" customWidth="1"/>
    <col min="10512" max="10512" width="2.7109375" style="94" customWidth="1"/>
    <col min="10513" max="10514" width="2.85546875" style="94" customWidth="1"/>
    <col min="10515" max="10515" width="2.7109375" style="94" customWidth="1"/>
    <col min="10516" max="10516" width="2.42578125" style="94" customWidth="1"/>
    <col min="10517" max="10517" width="2.7109375" style="94" customWidth="1"/>
    <col min="10518" max="10518" width="2.85546875" style="94" customWidth="1"/>
    <col min="10519" max="10520" width="2.7109375" style="94" customWidth="1"/>
    <col min="10521" max="10522" width="2.140625" style="94" customWidth="1"/>
    <col min="10523" max="10523" width="4.7109375" style="94" customWidth="1"/>
    <col min="10524" max="10524" width="2.85546875" style="94" customWidth="1"/>
    <col min="10525" max="10526" width="2.7109375" style="94" customWidth="1"/>
    <col min="10527" max="10527" width="5.85546875" style="94" customWidth="1"/>
    <col min="10528" max="10528" width="2.7109375" style="94" customWidth="1"/>
    <col min="10529" max="10529" width="3" style="94" customWidth="1"/>
    <col min="10530" max="10530" width="2" style="94" customWidth="1"/>
    <col min="10531" max="10531" width="11.42578125" style="94" hidden="1" customWidth="1"/>
    <col min="10532" max="10532" width="3.85546875" style="94" customWidth="1"/>
    <col min="10533" max="10533" width="9.140625" style="94" customWidth="1"/>
    <col min="10534" max="10639" width="11.42578125" style="94" hidden="1" customWidth="1"/>
    <col min="10640" max="10752" width="11.42578125" style="94" hidden="1"/>
    <col min="10753" max="10753" width="3.140625" style="94" customWidth="1"/>
    <col min="10754" max="10754" width="4.140625" style="94" customWidth="1"/>
    <col min="10755" max="10755" width="4.7109375" style="94" customWidth="1"/>
    <col min="10756" max="10756" width="2.85546875" style="94" customWidth="1"/>
    <col min="10757" max="10757" width="3.42578125" style="94" customWidth="1"/>
    <col min="10758" max="10758" width="3.85546875" style="94" customWidth="1"/>
    <col min="10759" max="10759" width="4.5703125" style="94" customWidth="1"/>
    <col min="10760" max="10760" width="4.140625" style="94" customWidth="1"/>
    <col min="10761" max="10761" width="2.7109375" style="94" customWidth="1"/>
    <col min="10762" max="10762" width="2.28515625" style="94" customWidth="1"/>
    <col min="10763" max="10763" width="2.7109375" style="94" customWidth="1"/>
    <col min="10764" max="10764" width="2.42578125" style="94" customWidth="1"/>
    <col min="10765" max="10765" width="3.28515625" style="94" customWidth="1"/>
    <col min="10766" max="10766" width="2.28515625" style="94" customWidth="1"/>
    <col min="10767" max="10767" width="2.140625" style="94" customWidth="1"/>
    <col min="10768" max="10768" width="2.7109375" style="94" customWidth="1"/>
    <col min="10769" max="10770" width="2.85546875" style="94" customWidth="1"/>
    <col min="10771" max="10771" width="2.7109375" style="94" customWidth="1"/>
    <col min="10772" max="10772" width="2.42578125" style="94" customWidth="1"/>
    <col min="10773" max="10773" width="2.7109375" style="94" customWidth="1"/>
    <col min="10774" max="10774" width="2.85546875" style="94" customWidth="1"/>
    <col min="10775" max="10776" width="2.7109375" style="94" customWidth="1"/>
    <col min="10777" max="10778" width="2.140625" style="94" customWidth="1"/>
    <col min="10779" max="10779" width="4.7109375" style="94" customWidth="1"/>
    <col min="10780" max="10780" width="2.85546875" style="94" customWidth="1"/>
    <col min="10781" max="10782" width="2.7109375" style="94" customWidth="1"/>
    <col min="10783" max="10783" width="5.85546875" style="94" customWidth="1"/>
    <col min="10784" max="10784" width="2.7109375" style="94" customWidth="1"/>
    <col min="10785" max="10785" width="3" style="94" customWidth="1"/>
    <col min="10786" max="10786" width="2" style="94" customWidth="1"/>
    <col min="10787" max="10787" width="11.42578125" style="94" hidden="1" customWidth="1"/>
    <col min="10788" max="10788" width="3.85546875" style="94" customWidth="1"/>
    <col min="10789" max="10789" width="9.140625" style="94" customWidth="1"/>
    <col min="10790" max="10895" width="11.42578125" style="94" hidden="1" customWidth="1"/>
    <col min="10896" max="11008" width="11.42578125" style="94" hidden="1"/>
    <col min="11009" max="11009" width="3.140625" style="94" customWidth="1"/>
    <col min="11010" max="11010" width="4.140625" style="94" customWidth="1"/>
    <col min="11011" max="11011" width="4.7109375" style="94" customWidth="1"/>
    <col min="11012" max="11012" width="2.85546875" style="94" customWidth="1"/>
    <col min="11013" max="11013" width="3.42578125" style="94" customWidth="1"/>
    <col min="11014" max="11014" width="3.85546875" style="94" customWidth="1"/>
    <col min="11015" max="11015" width="4.5703125" style="94" customWidth="1"/>
    <col min="11016" max="11016" width="4.140625" style="94" customWidth="1"/>
    <col min="11017" max="11017" width="2.7109375" style="94" customWidth="1"/>
    <col min="11018" max="11018" width="2.28515625" style="94" customWidth="1"/>
    <col min="11019" max="11019" width="2.7109375" style="94" customWidth="1"/>
    <col min="11020" max="11020" width="2.42578125" style="94" customWidth="1"/>
    <col min="11021" max="11021" width="3.28515625" style="94" customWidth="1"/>
    <col min="11022" max="11022" width="2.28515625" style="94" customWidth="1"/>
    <col min="11023" max="11023" width="2.140625" style="94" customWidth="1"/>
    <col min="11024" max="11024" width="2.7109375" style="94" customWidth="1"/>
    <col min="11025" max="11026" width="2.85546875" style="94" customWidth="1"/>
    <col min="11027" max="11027" width="2.7109375" style="94" customWidth="1"/>
    <col min="11028" max="11028" width="2.42578125" style="94" customWidth="1"/>
    <col min="11029" max="11029" width="2.7109375" style="94" customWidth="1"/>
    <col min="11030" max="11030" width="2.85546875" style="94" customWidth="1"/>
    <col min="11031" max="11032" width="2.7109375" style="94" customWidth="1"/>
    <col min="11033" max="11034" width="2.140625" style="94" customWidth="1"/>
    <col min="11035" max="11035" width="4.7109375" style="94" customWidth="1"/>
    <col min="11036" max="11036" width="2.85546875" style="94" customWidth="1"/>
    <col min="11037" max="11038" width="2.7109375" style="94" customWidth="1"/>
    <col min="11039" max="11039" width="5.85546875" style="94" customWidth="1"/>
    <col min="11040" max="11040" width="2.7109375" style="94" customWidth="1"/>
    <col min="11041" max="11041" width="3" style="94" customWidth="1"/>
    <col min="11042" max="11042" width="2" style="94" customWidth="1"/>
    <col min="11043" max="11043" width="11.42578125" style="94" hidden="1" customWidth="1"/>
    <col min="11044" max="11044" width="3.85546875" style="94" customWidth="1"/>
    <col min="11045" max="11045" width="9.140625" style="94" customWidth="1"/>
    <col min="11046" max="11151" width="11.42578125" style="94" hidden="1" customWidth="1"/>
    <col min="11152" max="11264" width="11.42578125" style="94" hidden="1"/>
    <col min="11265" max="11265" width="3.140625" style="94" customWidth="1"/>
    <col min="11266" max="11266" width="4.140625" style="94" customWidth="1"/>
    <col min="11267" max="11267" width="4.7109375" style="94" customWidth="1"/>
    <col min="11268" max="11268" width="2.85546875" style="94" customWidth="1"/>
    <col min="11269" max="11269" width="3.42578125" style="94" customWidth="1"/>
    <col min="11270" max="11270" width="3.85546875" style="94" customWidth="1"/>
    <col min="11271" max="11271" width="4.5703125" style="94" customWidth="1"/>
    <col min="11272" max="11272" width="4.140625" style="94" customWidth="1"/>
    <col min="11273" max="11273" width="2.7109375" style="94" customWidth="1"/>
    <col min="11274" max="11274" width="2.28515625" style="94" customWidth="1"/>
    <col min="11275" max="11275" width="2.7109375" style="94" customWidth="1"/>
    <col min="11276" max="11276" width="2.42578125" style="94" customWidth="1"/>
    <col min="11277" max="11277" width="3.28515625" style="94" customWidth="1"/>
    <col min="11278" max="11278" width="2.28515625" style="94" customWidth="1"/>
    <col min="11279" max="11279" width="2.140625" style="94" customWidth="1"/>
    <col min="11280" max="11280" width="2.7109375" style="94" customWidth="1"/>
    <col min="11281" max="11282" width="2.85546875" style="94" customWidth="1"/>
    <col min="11283" max="11283" width="2.7109375" style="94" customWidth="1"/>
    <col min="11284" max="11284" width="2.42578125" style="94" customWidth="1"/>
    <col min="11285" max="11285" width="2.7109375" style="94" customWidth="1"/>
    <col min="11286" max="11286" width="2.85546875" style="94" customWidth="1"/>
    <col min="11287" max="11288" width="2.7109375" style="94" customWidth="1"/>
    <col min="11289" max="11290" width="2.140625" style="94" customWidth="1"/>
    <col min="11291" max="11291" width="4.7109375" style="94" customWidth="1"/>
    <col min="11292" max="11292" width="2.85546875" style="94" customWidth="1"/>
    <col min="11293" max="11294" width="2.7109375" style="94" customWidth="1"/>
    <col min="11295" max="11295" width="5.85546875" style="94" customWidth="1"/>
    <col min="11296" max="11296" width="2.7109375" style="94" customWidth="1"/>
    <col min="11297" max="11297" width="3" style="94" customWidth="1"/>
    <col min="11298" max="11298" width="2" style="94" customWidth="1"/>
    <col min="11299" max="11299" width="11.42578125" style="94" hidden="1" customWidth="1"/>
    <col min="11300" max="11300" width="3.85546875" style="94" customWidth="1"/>
    <col min="11301" max="11301" width="9.140625" style="94" customWidth="1"/>
    <col min="11302" max="11407" width="11.42578125" style="94" hidden="1" customWidth="1"/>
    <col min="11408" max="11520" width="11.42578125" style="94" hidden="1"/>
    <col min="11521" max="11521" width="3.140625" style="94" customWidth="1"/>
    <col min="11522" max="11522" width="4.140625" style="94" customWidth="1"/>
    <col min="11523" max="11523" width="4.7109375" style="94" customWidth="1"/>
    <col min="11524" max="11524" width="2.85546875" style="94" customWidth="1"/>
    <col min="11525" max="11525" width="3.42578125" style="94" customWidth="1"/>
    <col min="11526" max="11526" width="3.85546875" style="94" customWidth="1"/>
    <col min="11527" max="11527" width="4.5703125" style="94" customWidth="1"/>
    <col min="11528" max="11528" width="4.140625" style="94" customWidth="1"/>
    <col min="11529" max="11529" width="2.7109375" style="94" customWidth="1"/>
    <col min="11530" max="11530" width="2.28515625" style="94" customWidth="1"/>
    <col min="11531" max="11531" width="2.7109375" style="94" customWidth="1"/>
    <col min="11532" max="11532" width="2.42578125" style="94" customWidth="1"/>
    <col min="11533" max="11533" width="3.28515625" style="94" customWidth="1"/>
    <col min="11534" max="11534" width="2.28515625" style="94" customWidth="1"/>
    <col min="11535" max="11535" width="2.140625" style="94" customWidth="1"/>
    <col min="11536" max="11536" width="2.7109375" style="94" customWidth="1"/>
    <col min="11537" max="11538" width="2.85546875" style="94" customWidth="1"/>
    <col min="11539" max="11539" width="2.7109375" style="94" customWidth="1"/>
    <col min="11540" max="11540" width="2.42578125" style="94" customWidth="1"/>
    <col min="11541" max="11541" width="2.7109375" style="94" customWidth="1"/>
    <col min="11542" max="11542" width="2.85546875" style="94" customWidth="1"/>
    <col min="11543" max="11544" width="2.7109375" style="94" customWidth="1"/>
    <col min="11545" max="11546" width="2.140625" style="94" customWidth="1"/>
    <col min="11547" max="11547" width="4.7109375" style="94" customWidth="1"/>
    <col min="11548" max="11548" width="2.85546875" style="94" customWidth="1"/>
    <col min="11549" max="11550" width="2.7109375" style="94" customWidth="1"/>
    <col min="11551" max="11551" width="5.85546875" style="94" customWidth="1"/>
    <col min="11552" max="11552" width="2.7109375" style="94" customWidth="1"/>
    <col min="11553" max="11553" width="3" style="94" customWidth="1"/>
    <col min="11554" max="11554" width="2" style="94" customWidth="1"/>
    <col min="11555" max="11555" width="11.42578125" style="94" hidden="1" customWidth="1"/>
    <col min="11556" max="11556" width="3.85546875" style="94" customWidth="1"/>
    <col min="11557" max="11557" width="9.140625" style="94" customWidth="1"/>
    <col min="11558" max="11663" width="11.42578125" style="94" hidden="1" customWidth="1"/>
    <col min="11664" max="11776" width="11.42578125" style="94" hidden="1"/>
    <col min="11777" max="11777" width="3.140625" style="94" customWidth="1"/>
    <col min="11778" max="11778" width="4.140625" style="94" customWidth="1"/>
    <col min="11779" max="11779" width="4.7109375" style="94" customWidth="1"/>
    <col min="11780" max="11780" width="2.85546875" style="94" customWidth="1"/>
    <col min="11781" max="11781" width="3.42578125" style="94" customWidth="1"/>
    <col min="11782" max="11782" width="3.85546875" style="94" customWidth="1"/>
    <col min="11783" max="11783" width="4.5703125" style="94" customWidth="1"/>
    <col min="11784" max="11784" width="4.140625" style="94" customWidth="1"/>
    <col min="11785" max="11785" width="2.7109375" style="94" customWidth="1"/>
    <col min="11786" max="11786" width="2.28515625" style="94" customWidth="1"/>
    <col min="11787" max="11787" width="2.7109375" style="94" customWidth="1"/>
    <col min="11788" max="11788" width="2.42578125" style="94" customWidth="1"/>
    <col min="11789" max="11789" width="3.28515625" style="94" customWidth="1"/>
    <col min="11790" max="11790" width="2.28515625" style="94" customWidth="1"/>
    <col min="11791" max="11791" width="2.140625" style="94" customWidth="1"/>
    <col min="11792" max="11792" width="2.7109375" style="94" customWidth="1"/>
    <col min="11793" max="11794" width="2.85546875" style="94" customWidth="1"/>
    <col min="11795" max="11795" width="2.7109375" style="94" customWidth="1"/>
    <col min="11796" max="11796" width="2.42578125" style="94" customWidth="1"/>
    <col min="11797" max="11797" width="2.7109375" style="94" customWidth="1"/>
    <col min="11798" max="11798" width="2.85546875" style="94" customWidth="1"/>
    <col min="11799" max="11800" width="2.7109375" style="94" customWidth="1"/>
    <col min="11801" max="11802" width="2.140625" style="94" customWidth="1"/>
    <col min="11803" max="11803" width="4.7109375" style="94" customWidth="1"/>
    <col min="11804" max="11804" width="2.85546875" style="94" customWidth="1"/>
    <col min="11805" max="11806" width="2.7109375" style="94" customWidth="1"/>
    <col min="11807" max="11807" width="5.85546875" style="94" customWidth="1"/>
    <col min="11808" max="11808" width="2.7109375" style="94" customWidth="1"/>
    <col min="11809" max="11809" width="3" style="94" customWidth="1"/>
    <col min="11810" max="11810" width="2" style="94" customWidth="1"/>
    <col min="11811" max="11811" width="11.42578125" style="94" hidden="1" customWidth="1"/>
    <col min="11812" max="11812" width="3.85546875" style="94" customWidth="1"/>
    <col min="11813" max="11813" width="9.140625" style="94" customWidth="1"/>
    <col min="11814" max="11919" width="11.42578125" style="94" hidden="1" customWidth="1"/>
    <col min="11920" max="12032" width="11.42578125" style="94" hidden="1"/>
    <col min="12033" max="12033" width="3.140625" style="94" customWidth="1"/>
    <col min="12034" max="12034" width="4.140625" style="94" customWidth="1"/>
    <col min="12035" max="12035" width="4.7109375" style="94" customWidth="1"/>
    <col min="12036" max="12036" width="2.85546875" style="94" customWidth="1"/>
    <col min="12037" max="12037" width="3.42578125" style="94" customWidth="1"/>
    <col min="12038" max="12038" width="3.85546875" style="94" customWidth="1"/>
    <col min="12039" max="12039" width="4.5703125" style="94" customWidth="1"/>
    <col min="12040" max="12040" width="4.140625" style="94" customWidth="1"/>
    <col min="12041" max="12041" width="2.7109375" style="94" customWidth="1"/>
    <col min="12042" max="12042" width="2.28515625" style="94" customWidth="1"/>
    <col min="12043" max="12043" width="2.7109375" style="94" customWidth="1"/>
    <col min="12044" max="12044" width="2.42578125" style="94" customWidth="1"/>
    <col min="12045" max="12045" width="3.28515625" style="94" customWidth="1"/>
    <col min="12046" max="12046" width="2.28515625" style="94" customWidth="1"/>
    <col min="12047" max="12047" width="2.140625" style="94" customWidth="1"/>
    <col min="12048" max="12048" width="2.7109375" style="94" customWidth="1"/>
    <col min="12049" max="12050" width="2.85546875" style="94" customWidth="1"/>
    <col min="12051" max="12051" width="2.7109375" style="94" customWidth="1"/>
    <col min="12052" max="12052" width="2.42578125" style="94" customWidth="1"/>
    <col min="12053" max="12053" width="2.7109375" style="94" customWidth="1"/>
    <col min="12054" max="12054" width="2.85546875" style="94" customWidth="1"/>
    <col min="12055" max="12056" width="2.7109375" style="94" customWidth="1"/>
    <col min="12057" max="12058" width="2.140625" style="94" customWidth="1"/>
    <col min="12059" max="12059" width="4.7109375" style="94" customWidth="1"/>
    <col min="12060" max="12060" width="2.85546875" style="94" customWidth="1"/>
    <col min="12061" max="12062" width="2.7109375" style="94" customWidth="1"/>
    <col min="12063" max="12063" width="5.85546875" style="94" customWidth="1"/>
    <col min="12064" max="12064" width="2.7109375" style="94" customWidth="1"/>
    <col min="12065" max="12065" width="3" style="94" customWidth="1"/>
    <col min="12066" max="12066" width="2" style="94" customWidth="1"/>
    <col min="12067" max="12067" width="11.42578125" style="94" hidden="1" customWidth="1"/>
    <col min="12068" max="12068" width="3.85546875" style="94" customWidth="1"/>
    <col min="12069" max="12069" width="9.140625" style="94" customWidth="1"/>
    <col min="12070" max="12175" width="11.42578125" style="94" hidden="1" customWidth="1"/>
    <col min="12176" max="12288" width="11.42578125" style="94" hidden="1"/>
    <col min="12289" max="12289" width="3.140625" style="94" customWidth="1"/>
    <col min="12290" max="12290" width="4.140625" style="94" customWidth="1"/>
    <col min="12291" max="12291" width="4.7109375" style="94" customWidth="1"/>
    <col min="12292" max="12292" width="2.85546875" style="94" customWidth="1"/>
    <col min="12293" max="12293" width="3.42578125" style="94" customWidth="1"/>
    <col min="12294" max="12294" width="3.85546875" style="94" customWidth="1"/>
    <col min="12295" max="12295" width="4.5703125" style="94" customWidth="1"/>
    <col min="12296" max="12296" width="4.140625" style="94" customWidth="1"/>
    <col min="12297" max="12297" width="2.7109375" style="94" customWidth="1"/>
    <col min="12298" max="12298" width="2.28515625" style="94" customWidth="1"/>
    <col min="12299" max="12299" width="2.7109375" style="94" customWidth="1"/>
    <col min="12300" max="12300" width="2.42578125" style="94" customWidth="1"/>
    <col min="12301" max="12301" width="3.28515625" style="94" customWidth="1"/>
    <col min="12302" max="12302" width="2.28515625" style="94" customWidth="1"/>
    <col min="12303" max="12303" width="2.140625" style="94" customWidth="1"/>
    <col min="12304" max="12304" width="2.7109375" style="94" customWidth="1"/>
    <col min="12305" max="12306" width="2.85546875" style="94" customWidth="1"/>
    <col min="12307" max="12307" width="2.7109375" style="94" customWidth="1"/>
    <col min="12308" max="12308" width="2.42578125" style="94" customWidth="1"/>
    <col min="12309" max="12309" width="2.7109375" style="94" customWidth="1"/>
    <col min="12310" max="12310" width="2.85546875" style="94" customWidth="1"/>
    <col min="12311" max="12312" width="2.7109375" style="94" customWidth="1"/>
    <col min="12313" max="12314" width="2.140625" style="94" customWidth="1"/>
    <col min="12315" max="12315" width="4.7109375" style="94" customWidth="1"/>
    <col min="12316" max="12316" width="2.85546875" style="94" customWidth="1"/>
    <col min="12317" max="12318" width="2.7109375" style="94" customWidth="1"/>
    <col min="12319" max="12319" width="5.85546875" style="94" customWidth="1"/>
    <col min="12320" max="12320" width="2.7109375" style="94" customWidth="1"/>
    <col min="12321" max="12321" width="3" style="94" customWidth="1"/>
    <col min="12322" max="12322" width="2" style="94" customWidth="1"/>
    <col min="12323" max="12323" width="11.42578125" style="94" hidden="1" customWidth="1"/>
    <col min="12324" max="12324" width="3.85546875" style="94" customWidth="1"/>
    <col min="12325" max="12325" width="9.140625" style="94" customWidth="1"/>
    <col min="12326" max="12431" width="11.42578125" style="94" hidden="1" customWidth="1"/>
    <col min="12432" max="12544" width="11.42578125" style="94" hidden="1"/>
    <col min="12545" max="12545" width="3.140625" style="94" customWidth="1"/>
    <col min="12546" max="12546" width="4.140625" style="94" customWidth="1"/>
    <col min="12547" max="12547" width="4.7109375" style="94" customWidth="1"/>
    <col min="12548" max="12548" width="2.85546875" style="94" customWidth="1"/>
    <col min="12549" max="12549" width="3.42578125" style="94" customWidth="1"/>
    <col min="12550" max="12550" width="3.85546875" style="94" customWidth="1"/>
    <col min="12551" max="12551" width="4.5703125" style="94" customWidth="1"/>
    <col min="12552" max="12552" width="4.140625" style="94" customWidth="1"/>
    <col min="12553" max="12553" width="2.7109375" style="94" customWidth="1"/>
    <col min="12554" max="12554" width="2.28515625" style="94" customWidth="1"/>
    <col min="12555" max="12555" width="2.7109375" style="94" customWidth="1"/>
    <col min="12556" max="12556" width="2.42578125" style="94" customWidth="1"/>
    <col min="12557" max="12557" width="3.28515625" style="94" customWidth="1"/>
    <col min="12558" max="12558" width="2.28515625" style="94" customWidth="1"/>
    <col min="12559" max="12559" width="2.140625" style="94" customWidth="1"/>
    <col min="12560" max="12560" width="2.7109375" style="94" customWidth="1"/>
    <col min="12561" max="12562" width="2.85546875" style="94" customWidth="1"/>
    <col min="12563" max="12563" width="2.7109375" style="94" customWidth="1"/>
    <col min="12564" max="12564" width="2.42578125" style="94" customWidth="1"/>
    <col min="12565" max="12565" width="2.7109375" style="94" customWidth="1"/>
    <col min="12566" max="12566" width="2.85546875" style="94" customWidth="1"/>
    <col min="12567" max="12568" width="2.7109375" style="94" customWidth="1"/>
    <col min="12569" max="12570" width="2.140625" style="94" customWidth="1"/>
    <col min="12571" max="12571" width="4.7109375" style="94" customWidth="1"/>
    <col min="12572" max="12572" width="2.85546875" style="94" customWidth="1"/>
    <col min="12573" max="12574" width="2.7109375" style="94" customWidth="1"/>
    <col min="12575" max="12575" width="5.85546875" style="94" customWidth="1"/>
    <col min="12576" max="12576" width="2.7109375" style="94" customWidth="1"/>
    <col min="12577" max="12577" width="3" style="94" customWidth="1"/>
    <col min="12578" max="12578" width="2" style="94" customWidth="1"/>
    <col min="12579" max="12579" width="11.42578125" style="94" hidden="1" customWidth="1"/>
    <col min="12580" max="12580" width="3.85546875" style="94" customWidth="1"/>
    <col min="12581" max="12581" width="9.140625" style="94" customWidth="1"/>
    <col min="12582" max="12687" width="11.42578125" style="94" hidden="1" customWidth="1"/>
    <col min="12688" max="12800" width="11.42578125" style="94" hidden="1"/>
    <col min="12801" max="12801" width="3.140625" style="94" customWidth="1"/>
    <col min="12802" max="12802" width="4.140625" style="94" customWidth="1"/>
    <col min="12803" max="12803" width="4.7109375" style="94" customWidth="1"/>
    <col min="12804" max="12804" width="2.85546875" style="94" customWidth="1"/>
    <col min="12805" max="12805" width="3.42578125" style="94" customWidth="1"/>
    <col min="12806" max="12806" width="3.85546875" style="94" customWidth="1"/>
    <col min="12807" max="12807" width="4.5703125" style="94" customWidth="1"/>
    <col min="12808" max="12808" width="4.140625" style="94" customWidth="1"/>
    <col min="12809" max="12809" width="2.7109375" style="94" customWidth="1"/>
    <col min="12810" max="12810" width="2.28515625" style="94" customWidth="1"/>
    <col min="12811" max="12811" width="2.7109375" style="94" customWidth="1"/>
    <col min="12812" max="12812" width="2.42578125" style="94" customWidth="1"/>
    <col min="12813" max="12813" width="3.28515625" style="94" customWidth="1"/>
    <col min="12814" max="12814" width="2.28515625" style="94" customWidth="1"/>
    <col min="12815" max="12815" width="2.140625" style="94" customWidth="1"/>
    <col min="12816" max="12816" width="2.7109375" style="94" customWidth="1"/>
    <col min="12817" max="12818" width="2.85546875" style="94" customWidth="1"/>
    <col min="12819" max="12819" width="2.7109375" style="94" customWidth="1"/>
    <col min="12820" max="12820" width="2.42578125" style="94" customWidth="1"/>
    <col min="12821" max="12821" width="2.7109375" style="94" customWidth="1"/>
    <col min="12822" max="12822" width="2.85546875" style="94" customWidth="1"/>
    <col min="12823" max="12824" width="2.7109375" style="94" customWidth="1"/>
    <col min="12825" max="12826" width="2.140625" style="94" customWidth="1"/>
    <col min="12827" max="12827" width="4.7109375" style="94" customWidth="1"/>
    <col min="12828" max="12828" width="2.85546875" style="94" customWidth="1"/>
    <col min="12829" max="12830" width="2.7109375" style="94" customWidth="1"/>
    <col min="12831" max="12831" width="5.85546875" style="94" customWidth="1"/>
    <col min="12832" max="12832" width="2.7109375" style="94" customWidth="1"/>
    <col min="12833" max="12833" width="3" style="94" customWidth="1"/>
    <col min="12834" max="12834" width="2" style="94" customWidth="1"/>
    <col min="12835" max="12835" width="11.42578125" style="94" hidden="1" customWidth="1"/>
    <col min="12836" max="12836" width="3.85546875" style="94" customWidth="1"/>
    <col min="12837" max="12837" width="9.140625" style="94" customWidth="1"/>
    <col min="12838" max="12943" width="11.42578125" style="94" hidden="1" customWidth="1"/>
    <col min="12944" max="13056" width="11.42578125" style="94" hidden="1"/>
    <col min="13057" max="13057" width="3.140625" style="94" customWidth="1"/>
    <col min="13058" max="13058" width="4.140625" style="94" customWidth="1"/>
    <col min="13059" max="13059" width="4.7109375" style="94" customWidth="1"/>
    <col min="13060" max="13060" width="2.85546875" style="94" customWidth="1"/>
    <col min="13061" max="13061" width="3.42578125" style="94" customWidth="1"/>
    <col min="13062" max="13062" width="3.85546875" style="94" customWidth="1"/>
    <col min="13063" max="13063" width="4.5703125" style="94" customWidth="1"/>
    <col min="13064" max="13064" width="4.140625" style="94" customWidth="1"/>
    <col min="13065" max="13065" width="2.7109375" style="94" customWidth="1"/>
    <col min="13066" max="13066" width="2.28515625" style="94" customWidth="1"/>
    <col min="13067" max="13067" width="2.7109375" style="94" customWidth="1"/>
    <col min="13068" max="13068" width="2.42578125" style="94" customWidth="1"/>
    <col min="13069" max="13069" width="3.28515625" style="94" customWidth="1"/>
    <col min="13070" max="13070" width="2.28515625" style="94" customWidth="1"/>
    <col min="13071" max="13071" width="2.140625" style="94" customWidth="1"/>
    <col min="13072" max="13072" width="2.7109375" style="94" customWidth="1"/>
    <col min="13073" max="13074" width="2.85546875" style="94" customWidth="1"/>
    <col min="13075" max="13075" width="2.7109375" style="94" customWidth="1"/>
    <col min="13076" max="13076" width="2.42578125" style="94" customWidth="1"/>
    <col min="13077" max="13077" width="2.7109375" style="94" customWidth="1"/>
    <col min="13078" max="13078" width="2.85546875" style="94" customWidth="1"/>
    <col min="13079" max="13080" width="2.7109375" style="94" customWidth="1"/>
    <col min="13081" max="13082" width="2.140625" style="94" customWidth="1"/>
    <col min="13083" max="13083" width="4.7109375" style="94" customWidth="1"/>
    <col min="13084" max="13084" width="2.85546875" style="94" customWidth="1"/>
    <col min="13085" max="13086" width="2.7109375" style="94" customWidth="1"/>
    <col min="13087" max="13087" width="5.85546875" style="94" customWidth="1"/>
    <col min="13088" max="13088" width="2.7109375" style="94" customWidth="1"/>
    <col min="13089" max="13089" width="3" style="94" customWidth="1"/>
    <col min="13090" max="13090" width="2" style="94" customWidth="1"/>
    <col min="13091" max="13091" width="11.42578125" style="94" hidden="1" customWidth="1"/>
    <col min="13092" max="13092" width="3.85546875" style="94" customWidth="1"/>
    <col min="13093" max="13093" width="9.140625" style="94" customWidth="1"/>
    <col min="13094" max="13199" width="11.42578125" style="94" hidden="1" customWidth="1"/>
    <col min="13200" max="13312" width="11.42578125" style="94" hidden="1"/>
    <col min="13313" max="13313" width="3.140625" style="94" customWidth="1"/>
    <col min="13314" max="13314" width="4.140625" style="94" customWidth="1"/>
    <col min="13315" max="13315" width="4.7109375" style="94" customWidth="1"/>
    <col min="13316" max="13316" width="2.85546875" style="94" customWidth="1"/>
    <col min="13317" max="13317" width="3.42578125" style="94" customWidth="1"/>
    <col min="13318" max="13318" width="3.85546875" style="94" customWidth="1"/>
    <col min="13319" max="13319" width="4.5703125" style="94" customWidth="1"/>
    <col min="13320" max="13320" width="4.140625" style="94" customWidth="1"/>
    <col min="13321" max="13321" width="2.7109375" style="94" customWidth="1"/>
    <col min="13322" max="13322" width="2.28515625" style="94" customWidth="1"/>
    <col min="13323" max="13323" width="2.7109375" style="94" customWidth="1"/>
    <col min="13324" max="13324" width="2.42578125" style="94" customWidth="1"/>
    <col min="13325" max="13325" width="3.28515625" style="94" customWidth="1"/>
    <col min="13326" max="13326" width="2.28515625" style="94" customWidth="1"/>
    <col min="13327" max="13327" width="2.140625" style="94" customWidth="1"/>
    <col min="13328" max="13328" width="2.7109375" style="94" customWidth="1"/>
    <col min="13329" max="13330" width="2.85546875" style="94" customWidth="1"/>
    <col min="13331" max="13331" width="2.7109375" style="94" customWidth="1"/>
    <col min="13332" max="13332" width="2.42578125" style="94" customWidth="1"/>
    <col min="13333" max="13333" width="2.7109375" style="94" customWidth="1"/>
    <col min="13334" max="13334" width="2.85546875" style="94" customWidth="1"/>
    <col min="13335" max="13336" width="2.7109375" style="94" customWidth="1"/>
    <col min="13337" max="13338" width="2.140625" style="94" customWidth="1"/>
    <col min="13339" max="13339" width="4.7109375" style="94" customWidth="1"/>
    <col min="13340" max="13340" width="2.85546875" style="94" customWidth="1"/>
    <col min="13341" max="13342" width="2.7109375" style="94" customWidth="1"/>
    <col min="13343" max="13343" width="5.85546875" style="94" customWidth="1"/>
    <col min="13344" max="13344" width="2.7109375" style="94" customWidth="1"/>
    <col min="13345" max="13345" width="3" style="94" customWidth="1"/>
    <col min="13346" max="13346" width="2" style="94" customWidth="1"/>
    <col min="13347" max="13347" width="11.42578125" style="94" hidden="1" customWidth="1"/>
    <col min="13348" max="13348" width="3.85546875" style="94" customWidth="1"/>
    <col min="13349" max="13349" width="9.140625" style="94" customWidth="1"/>
    <col min="13350" max="13455" width="11.42578125" style="94" hidden="1" customWidth="1"/>
    <col min="13456" max="13568" width="11.42578125" style="94" hidden="1"/>
    <col min="13569" max="13569" width="3.140625" style="94" customWidth="1"/>
    <col min="13570" max="13570" width="4.140625" style="94" customWidth="1"/>
    <col min="13571" max="13571" width="4.7109375" style="94" customWidth="1"/>
    <col min="13572" max="13572" width="2.85546875" style="94" customWidth="1"/>
    <col min="13573" max="13573" width="3.42578125" style="94" customWidth="1"/>
    <col min="13574" max="13574" width="3.85546875" style="94" customWidth="1"/>
    <col min="13575" max="13575" width="4.5703125" style="94" customWidth="1"/>
    <col min="13576" max="13576" width="4.140625" style="94" customWidth="1"/>
    <col min="13577" max="13577" width="2.7109375" style="94" customWidth="1"/>
    <col min="13578" max="13578" width="2.28515625" style="94" customWidth="1"/>
    <col min="13579" max="13579" width="2.7109375" style="94" customWidth="1"/>
    <col min="13580" max="13580" width="2.42578125" style="94" customWidth="1"/>
    <col min="13581" max="13581" width="3.28515625" style="94" customWidth="1"/>
    <col min="13582" max="13582" width="2.28515625" style="94" customWidth="1"/>
    <col min="13583" max="13583" width="2.140625" style="94" customWidth="1"/>
    <col min="13584" max="13584" width="2.7109375" style="94" customWidth="1"/>
    <col min="13585" max="13586" width="2.85546875" style="94" customWidth="1"/>
    <col min="13587" max="13587" width="2.7109375" style="94" customWidth="1"/>
    <col min="13588" max="13588" width="2.42578125" style="94" customWidth="1"/>
    <col min="13589" max="13589" width="2.7109375" style="94" customWidth="1"/>
    <col min="13590" max="13590" width="2.85546875" style="94" customWidth="1"/>
    <col min="13591" max="13592" width="2.7109375" style="94" customWidth="1"/>
    <col min="13593" max="13594" width="2.140625" style="94" customWidth="1"/>
    <col min="13595" max="13595" width="4.7109375" style="94" customWidth="1"/>
    <col min="13596" max="13596" width="2.85546875" style="94" customWidth="1"/>
    <col min="13597" max="13598" width="2.7109375" style="94" customWidth="1"/>
    <col min="13599" max="13599" width="5.85546875" style="94" customWidth="1"/>
    <col min="13600" max="13600" width="2.7109375" style="94" customWidth="1"/>
    <col min="13601" max="13601" width="3" style="94" customWidth="1"/>
    <col min="13602" max="13602" width="2" style="94" customWidth="1"/>
    <col min="13603" max="13603" width="11.42578125" style="94" hidden="1" customWidth="1"/>
    <col min="13604" max="13604" width="3.85546875" style="94" customWidth="1"/>
    <col min="13605" max="13605" width="9.140625" style="94" customWidth="1"/>
    <col min="13606" max="13711" width="11.42578125" style="94" hidden="1" customWidth="1"/>
    <col min="13712" max="13824" width="11.42578125" style="94" hidden="1"/>
    <col min="13825" max="13825" width="3.140625" style="94" customWidth="1"/>
    <col min="13826" max="13826" width="4.140625" style="94" customWidth="1"/>
    <col min="13827" max="13827" width="4.7109375" style="94" customWidth="1"/>
    <col min="13828" max="13828" width="2.85546875" style="94" customWidth="1"/>
    <col min="13829" max="13829" width="3.42578125" style="94" customWidth="1"/>
    <col min="13830" max="13830" width="3.85546875" style="94" customWidth="1"/>
    <col min="13831" max="13831" width="4.5703125" style="94" customWidth="1"/>
    <col min="13832" max="13832" width="4.140625" style="94" customWidth="1"/>
    <col min="13833" max="13833" width="2.7109375" style="94" customWidth="1"/>
    <col min="13834" max="13834" width="2.28515625" style="94" customWidth="1"/>
    <col min="13835" max="13835" width="2.7109375" style="94" customWidth="1"/>
    <col min="13836" max="13836" width="2.42578125" style="94" customWidth="1"/>
    <col min="13837" max="13837" width="3.28515625" style="94" customWidth="1"/>
    <col min="13838" max="13838" width="2.28515625" style="94" customWidth="1"/>
    <col min="13839" max="13839" width="2.140625" style="94" customWidth="1"/>
    <col min="13840" max="13840" width="2.7109375" style="94" customWidth="1"/>
    <col min="13841" max="13842" width="2.85546875" style="94" customWidth="1"/>
    <col min="13843" max="13843" width="2.7109375" style="94" customWidth="1"/>
    <col min="13844" max="13844" width="2.42578125" style="94" customWidth="1"/>
    <col min="13845" max="13845" width="2.7109375" style="94" customWidth="1"/>
    <col min="13846" max="13846" width="2.85546875" style="94" customWidth="1"/>
    <col min="13847" max="13848" width="2.7109375" style="94" customWidth="1"/>
    <col min="13849" max="13850" width="2.140625" style="94" customWidth="1"/>
    <col min="13851" max="13851" width="4.7109375" style="94" customWidth="1"/>
    <col min="13852" max="13852" width="2.85546875" style="94" customWidth="1"/>
    <col min="13853" max="13854" width="2.7109375" style="94" customWidth="1"/>
    <col min="13855" max="13855" width="5.85546875" style="94" customWidth="1"/>
    <col min="13856" max="13856" width="2.7109375" style="94" customWidth="1"/>
    <col min="13857" max="13857" width="3" style="94" customWidth="1"/>
    <col min="13858" max="13858" width="2" style="94" customWidth="1"/>
    <col min="13859" max="13859" width="11.42578125" style="94" hidden="1" customWidth="1"/>
    <col min="13860" max="13860" width="3.85546875" style="94" customWidth="1"/>
    <col min="13861" max="13861" width="9.140625" style="94" customWidth="1"/>
    <col min="13862" max="13967" width="11.42578125" style="94" hidden="1" customWidth="1"/>
    <col min="13968" max="14080" width="11.42578125" style="94" hidden="1"/>
    <col min="14081" max="14081" width="3.140625" style="94" customWidth="1"/>
    <col min="14082" max="14082" width="4.140625" style="94" customWidth="1"/>
    <col min="14083" max="14083" width="4.7109375" style="94" customWidth="1"/>
    <col min="14084" max="14084" width="2.85546875" style="94" customWidth="1"/>
    <col min="14085" max="14085" width="3.42578125" style="94" customWidth="1"/>
    <col min="14086" max="14086" width="3.85546875" style="94" customWidth="1"/>
    <col min="14087" max="14087" width="4.5703125" style="94" customWidth="1"/>
    <col min="14088" max="14088" width="4.140625" style="94" customWidth="1"/>
    <col min="14089" max="14089" width="2.7109375" style="94" customWidth="1"/>
    <col min="14090" max="14090" width="2.28515625" style="94" customWidth="1"/>
    <col min="14091" max="14091" width="2.7109375" style="94" customWidth="1"/>
    <col min="14092" max="14092" width="2.42578125" style="94" customWidth="1"/>
    <col min="14093" max="14093" width="3.28515625" style="94" customWidth="1"/>
    <col min="14094" max="14094" width="2.28515625" style="94" customWidth="1"/>
    <col min="14095" max="14095" width="2.140625" style="94" customWidth="1"/>
    <col min="14096" max="14096" width="2.7109375" style="94" customWidth="1"/>
    <col min="14097" max="14098" width="2.85546875" style="94" customWidth="1"/>
    <col min="14099" max="14099" width="2.7109375" style="94" customWidth="1"/>
    <col min="14100" max="14100" width="2.42578125" style="94" customWidth="1"/>
    <col min="14101" max="14101" width="2.7109375" style="94" customWidth="1"/>
    <col min="14102" max="14102" width="2.85546875" style="94" customWidth="1"/>
    <col min="14103" max="14104" width="2.7109375" style="94" customWidth="1"/>
    <col min="14105" max="14106" width="2.140625" style="94" customWidth="1"/>
    <col min="14107" max="14107" width="4.7109375" style="94" customWidth="1"/>
    <col min="14108" max="14108" width="2.85546875" style="94" customWidth="1"/>
    <col min="14109" max="14110" width="2.7109375" style="94" customWidth="1"/>
    <col min="14111" max="14111" width="5.85546875" style="94" customWidth="1"/>
    <col min="14112" max="14112" width="2.7109375" style="94" customWidth="1"/>
    <col min="14113" max="14113" width="3" style="94" customWidth="1"/>
    <col min="14114" max="14114" width="2" style="94" customWidth="1"/>
    <col min="14115" max="14115" width="11.42578125" style="94" hidden="1" customWidth="1"/>
    <col min="14116" max="14116" width="3.85546875" style="94" customWidth="1"/>
    <col min="14117" max="14117" width="9.140625" style="94" customWidth="1"/>
    <col min="14118" max="14223" width="11.42578125" style="94" hidden="1" customWidth="1"/>
    <col min="14224" max="14336" width="11.42578125" style="94" hidden="1"/>
    <col min="14337" max="14337" width="3.140625" style="94" customWidth="1"/>
    <col min="14338" max="14338" width="4.140625" style="94" customWidth="1"/>
    <col min="14339" max="14339" width="4.7109375" style="94" customWidth="1"/>
    <col min="14340" max="14340" width="2.85546875" style="94" customWidth="1"/>
    <col min="14341" max="14341" width="3.42578125" style="94" customWidth="1"/>
    <col min="14342" max="14342" width="3.85546875" style="94" customWidth="1"/>
    <col min="14343" max="14343" width="4.5703125" style="94" customWidth="1"/>
    <col min="14344" max="14344" width="4.140625" style="94" customWidth="1"/>
    <col min="14345" max="14345" width="2.7109375" style="94" customWidth="1"/>
    <col min="14346" max="14346" width="2.28515625" style="94" customWidth="1"/>
    <col min="14347" max="14347" width="2.7109375" style="94" customWidth="1"/>
    <col min="14348" max="14348" width="2.42578125" style="94" customWidth="1"/>
    <col min="14349" max="14349" width="3.28515625" style="94" customWidth="1"/>
    <col min="14350" max="14350" width="2.28515625" style="94" customWidth="1"/>
    <col min="14351" max="14351" width="2.140625" style="94" customWidth="1"/>
    <col min="14352" max="14352" width="2.7109375" style="94" customWidth="1"/>
    <col min="14353" max="14354" width="2.85546875" style="94" customWidth="1"/>
    <col min="14355" max="14355" width="2.7109375" style="94" customWidth="1"/>
    <col min="14356" max="14356" width="2.42578125" style="94" customWidth="1"/>
    <col min="14357" max="14357" width="2.7109375" style="94" customWidth="1"/>
    <col min="14358" max="14358" width="2.85546875" style="94" customWidth="1"/>
    <col min="14359" max="14360" width="2.7109375" style="94" customWidth="1"/>
    <col min="14361" max="14362" width="2.140625" style="94" customWidth="1"/>
    <col min="14363" max="14363" width="4.7109375" style="94" customWidth="1"/>
    <col min="14364" max="14364" width="2.85546875" style="94" customWidth="1"/>
    <col min="14365" max="14366" width="2.7109375" style="94" customWidth="1"/>
    <col min="14367" max="14367" width="5.85546875" style="94" customWidth="1"/>
    <col min="14368" max="14368" width="2.7109375" style="94" customWidth="1"/>
    <col min="14369" max="14369" width="3" style="94" customWidth="1"/>
    <col min="14370" max="14370" width="2" style="94" customWidth="1"/>
    <col min="14371" max="14371" width="11.42578125" style="94" hidden="1" customWidth="1"/>
    <col min="14372" max="14372" width="3.85546875" style="94" customWidth="1"/>
    <col min="14373" max="14373" width="9.140625" style="94" customWidth="1"/>
    <col min="14374" max="14479" width="11.42578125" style="94" hidden="1" customWidth="1"/>
    <col min="14480" max="14592" width="11.42578125" style="94" hidden="1"/>
    <col min="14593" max="14593" width="3.140625" style="94" customWidth="1"/>
    <col min="14594" max="14594" width="4.140625" style="94" customWidth="1"/>
    <col min="14595" max="14595" width="4.7109375" style="94" customWidth="1"/>
    <col min="14596" max="14596" width="2.85546875" style="94" customWidth="1"/>
    <col min="14597" max="14597" width="3.42578125" style="94" customWidth="1"/>
    <col min="14598" max="14598" width="3.85546875" style="94" customWidth="1"/>
    <col min="14599" max="14599" width="4.5703125" style="94" customWidth="1"/>
    <col min="14600" max="14600" width="4.140625" style="94" customWidth="1"/>
    <col min="14601" max="14601" width="2.7109375" style="94" customWidth="1"/>
    <col min="14602" max="14602" width="2.28515625" style="94" customWidth="1"/>
    <col min="14603" max="14603" width="2.7109375" style="94" customWidth="1"/>
    <col min="14604" max="14604" width="2.42578125" style="94" customWidth="1"/>
    <col min="14605" max="14605" width="3.28515625" style="94" customWidth="1"/>
    <col min="14606" max="14606" width="2.28515625" style="94" customWidth="1"/>
    <col min="14607" max="14607" width="2.140625" style="94" customWidth="1"/>
    <col min="14608" max="14608" width="2.7109375" style="94" customWidth="1"/>
    <col min="14609" max="14610" width="2.85546875" style="94" customWidth="1"/>
    <col min="14611" max="14611" width="2.7109375" style="94" customWidth="1"/>
    <col min="14612" max="14612" width="2.42578125" style="94" customWidth="1"/>
    <col min="14613" max="14613" width="2.7109375" style="94" customWidth="1"/>
    <col min="14614" max="14614" width="2.85546875" style="94" customWidth="1"/>
    <col min="14615" max="14616" width="2.7109375" style="94" customWidth="1"/>
    <col min="14617" max="14618" width="2.140625" style="94" customWidth="1"/>
    <col min="14619" max="14619" width="4.7109375" style="94" customWidth="1"/>
    <col min="14620" max="14620" width="2.85546875" style="94" customWidth="1"/>
    <col min="14621" max="14622" width="2.7109375" style="94" customWidth="1"/>
    <col min="14623" max="14623" width="5.85546875" style="94" customWidth="1"/>
    <col min="14624" max="14624" width="2.7109375" style="94" customWidth="1"/>
    <col min="14625" max="14625" width="3" style="94" customWidth="1"/>
    <col min="14626" max="14626" width="2" style="94" customWidth="1"/>
    <col min="14627" max="14627" width="11.42578125" style="94" hidden="1" customWidth="1"/>
    <col min="14628" max="14628" width="3.85546875" style="94" customWidth="1"/>
    <col min="14629" max="14629" width="9.140625" style="94" customWidth="1"/>
    <col min="14630" max="14735" width="11.42578125" style="94" hidden="1" customWidth="1"/>
    <col min="14736" max="14848" width="11.42578125" style="94" hidden="1"/>
    <col min="14849" max="14849" width="3.140625" style="94" customWidth="1"/>
    <col min="14850" max="14850" width="4.140625" style="94" customWidth="1"/>
    <col min="14851" max="14851" width="4.7109375" style="94" customWidth="1"/>
    <col min="14852" max="14852" width="2.85546875" style="94" customWidth="1"/>
    <col min="14853" max="14853" width="3.42578125" style="94" customWidth="1"/>
    <col min="14854" max="14854" width="3.85546875" style="94" customWidth="1"/>
    <col min="14855" max="14855" width="4.5703125" style="94" customWidth="1"/>
    <col min="14856" max="14856" width="4.140625" style="94" customWidth="1"/>
    <col min="14857" max="14857" width="2.7109375" style="94" customWidth="1"/>
    <col min="14858" max="14858" width="2.28515625" style="94" customWidth="1"/>
    <col min="14859" max="14859" width="2.7109375" style="94" customWidth="1"/>
    <col min="14860" max="14860" width="2.42578125" style="94" customWidth="1"/>
    <col min="14861" max="14861" width="3.28515625" style="94" customWidth="1"/>
    <col min="14862" max="14862" width="2.28515625" style="94" customWidth="1"/>
    <col min="14863" max="14863" width="2.140625" style="94" customWidth="1"/>
    <col min="14864" max="14864" width="2.7109375" style="94" customWidth="1"/>
    <col min="14865" max="14866" width="2.85546875" style="94" customWidth="1"/>
    <col min="14867" max="14867" width="2.7109375" style="94" customWidth="1"/>
    <col min="14868" max="14868" width="2.42578125" style="94" customWidth="1"/>
    <col min="14869" max="14869" width="2.7109375" style="94" customWidth="1"/>
    <col min="14870" max="14870" width="2.85546875" style="94" customWidth="1"/>
    <col min="14871" max="14872" width="2.7109375" style="94" customWidth="1"/>
    <col min="14873" max="14874" width="2.140625" style="94" customWidth="1"/>
    <col min="14875" max="14875" width="4.7109375" style="94" customWidth="1"/>
    <col min="14876" max="14876" width="2.85546875" style="94" customWidth="1"/>
    <col min="14877" max="14878" width="2.7109375" style="94" customWidth="1"/>
    <col min="14879" max="14879" width="5.85546875" style="94" customWidth="1"/>
    <col min="14880" max="14880" width="2.7109375" style="94" customWidth="1"/>
    <col min="14881" max="14881" width="3" style="94" customWidth="1"/>
    <col min="14882" max="14882" width="2" style="94" customWidth="1"/>
    <col min="14883" max="14883" width="11.42578125" style="94" hidden="1" customWidth="1"/>
    <col min="14884" max="14884" width="3.85546875" style="94" customWidth="1"/>
    <col min="14885" max="14885" width="9.140625" style="94" customWidth="1"/>
    <col min="14886" max="14991" width="11.42578125" style="94" hidden="1" customWidth="1"/>
    <col min="14992" max="15104" width="11.42578125" style="94" hidden="1"/>
    <col min="15105" max="15105" width="3.140625" style="94" customWidth="1"/>
    <col min="15106" max="15106" width="4.140625" style="94" customWidth="1"/>
    <col min="15107" max="15107" width="4.7109375" style="94" customWidth="1"/>
    <col min="15108" max="15108" width="2.85546875" style="94" customWidth="1"/>
    <col min="15109" max="15109" width="3.42578125" style="94" customWidth="1"/>
    <col min="15110" max="15110" width="3.85546875" style="94" customWidth="1"/>
    <col min="15111" max="15111" width="4.5703125" style="94" customWidth="1"/>
    <col min="15112" max="15112" width="4.140625" style="94" customWidth="1"/>
    <col min="15113" max="15113" width="2.7109375" style="94" customWidth="1"/>
    <col min="15114" max="15114" width="2.28515625" style="94" customWidth="1"/>
    <col min="15115" max="15115" width="2.7109375" style="94" customWidth="1"/>
    <col min="15116" max="15116" width="2.42578125" style="94" customWidth="1"/>
    <col min="15117" max="15117" width="3.28515625" style="94" customWidth="1"/>
    <col min="15118" max="15118" width="2.28515625" style="94" customWidth="1"/>
    <col min="15119" max="15119" width="2.140625" style="94" customWidth="1"/>
    <col min="15120" max="15120" width="2.7109375" style="94" customWidth="1"/>
    <col min="15121" max="15122" width="2.85546875" style="94" customWidth="1"/>
    <col min="15123" max="15123" width="2.7109375" style="94" customWidth="1"/>
    <col min="15124" max="15124" width="2.42578125" style="94" customWidth="1"/>
    <col min="15125" max="15125" width="2.7109375" style="94" customWidth="1"/>
    <col min="15126" max="15126" width="2.85546875" style="94" customWidth="1"/>
    <col min="15127" max="15128" width="2.7109375" style="94" customWidth="1"/>
    <col min="15129" max="15130" width="2.140625" style="94" customWidth="1"/>
    <col min="15131" max="15131" width="4.7109375" style="94" customWidth="1"/>
    <col min="15132" max="15132" width="2.85546875" style="94" customWidth="1"/>
    <col min="15133" max="15134" width="2.7109375" style="94" customWidth="1"/>
    <col min="15135" max="15135" width="5.85546875" style="94" customWidth="1"/>
    <col min="15136" max="15136" width="2.7109375" style="94" customWidth="1"/>
    <col min="15137" max="15137" width="3" style="94" customWidth="1"/>
    <col min="15138" max="15138" width="2" style="94" customWidth="1"/>
    <col min="15139" max="15139" width="11.42578125" style="94" hidden="1" customWidth="1"/>
    <col min="15140" max="15140" width="3.85546875" style="94" customWidth="1"/>
    <col min="15141" max="15141" width="9.140625" style="94" customWidth="1"/>
    <col min="15142" max="15247" width="11.42578125" style="94" hidden="1" customWidth="1"/>
    <col min="15248" max="15360" width="11.42578125" style="94" hidden="1"/>
    <col min="15361" max="15361" width="3.140625" style="94" customWidth="1"/>
    <col min="15362" max="15362" width="4.140625" style="94" customWidth="1"/>
    <col min="15363" max="15363" width="4.7109375" style="94" customWidth="1"/>
    <col min="15364" max="15364" width="2.85546875" style="94" customWidth="1"/>
    <col min="15365" max="15365" width="3.42578125" style="94" customWidth="1"/>
    <col min="15366" max="15366" width="3.85546875" style="94" customWidth="1"/>
    <col min="15367" max="15367" width="4.5703125" style="94" customWidth="1"/>
    <col min="15368" max="15368" width="4.140625" style="94" customWidth="1"/>
    <col min="15369" max="15369" width="2.7109375" style="94" customWidth="1"/>
    <col min="15370" max="15370" width="2.28515625" style="94" customWidth="1"/>
    <col min="15371" max="15371" width="2.7109375" style="94" customWidth="1"/>
    <col min="15372" max="15372" width="2.42578125" style="94" customWidth="1"/>
    <col min="15373" max="15373" width="3.28515625" style="94" customWidth="1"/>
    <col min="15374" max="15374" width="2.28515625" style="94" customWidth="1"/>
    <col min="15375" max="15375" width="2.140625" style="94" customWidth="1"/>
    <col min="15376" max="15376" width="2.7109375" style="94" customWidth="1"/>
    <col min="15377" max="15378" width="2.85546875" style="94" customWidth="1"/>
    <col min="15379" max="15379" width="2.7109375" style="94" customWidth="1"/>
    <col min="15380" max="15380" width="2.42578125" style="94" customWidth="1"/>
    <col min="15381" max="15381" width="2.7109375" style="94" customWidth="1"/>
    <col min="15382" max="15382" width="2.85546875" style="94" customWidth="1"/>
    <col min="15383" max="15384" width="2.7109375" style="94" customWidth="1"/>
    <col min="15385" max="15386" width="2.140625" style="94" customWidth="1"/>
    <col min="15387" max="15387" width="4.7109375" style="94" customWidth="1"/>
    <col min="15388" max="15388" width="2.85546875" style="94" customWidth="1"/>
    <col min="15389" max="15390" width="2.7109375" style="94" customWidth="1"/>
    <col min="15391" max="15391" width="5.85546875" style="94" customWidth="1"/>
    <col min="15392" max="15392" width="2.7109375" style="94" customWidth="1"/>
    <col min="15393" max="15393" width="3" style="94" customWidth="1"/>
    <col min="15394" max="15394" width="2" style="94" customWidth="1"/>
    <col min="15395" max="15395" width="11.42578125" style="94" hidden="1" customWidth="1"/>
    <col min="15396" max="15396" width="3.85546875" style="94" customWidth="1"/>
    <col min="15397" max="15397" width="9.140625" style="94" customWidth="1"/>
    <col min="15398" max="15503" width="11.42578125" style="94" hidden="1" customWidth="1"/>
    <col min="15504" max="15616" width="11.42578125" style="94" hidden="1"/>
    <col min="15617" max="15617" width="3.140625" style="94" customWidth="1"/>
    <col min="15618" max="15618" width="4.140625" style="94" customWidth="1"/>
    <col min="15619" max="15619" width="4.7109375" style="94" customWidth="1"/>
    <col min="15620" max="15620" width="2.85546875" style="94" customWidth="1"/>
    <col min="15621" max="15621" width="3.42578125" style="94" customWidth="1"/>
    <col min="15622" max="15622" width="3.85546875" style="94" customWidth="1"/>
    <col min="15623" max="15623" width="4.5703125" style="94" customWidth="1"/>
    <col min="15624" max="15624" width="4.140625" style="94" customWidth="1"/>
    <col min="15625" max="15625" width="2.7109375" style="94" customWidth="1"/>
    <col min="15626" max="15626" width="2.28515625" style="94" customWidth="1"/>
    <col min="15627" max="15627" width="2.7109375" style="94" customWidth="1"/>
    <col min="15628" max="15628" width="2.42578125" style="94" customWidth="1"/>
    <col min="15629" max="15629" width="3.28515625" style="94" customWidth="1"/>
    <col min="15630" max="15630" width="2.28515625" style="94" customWidth="1"/>
    <col min="15631" max="15631" width="2.140625" style="94" customWidth="1"/>
    <col min="15632" max="15632" width="2.7109375" style="94" customWidth="1"/>
    <col min="15633" max="15634" width="2.85546875" style="94" customWidth="1"/>
    <col min="15635" max="15635" width="2.7109375" style="94" customWidth="1"/>
    <col min="15636" max="15636" width="2.42578125" style="94" customWidth="1"/>
    <col min="15637" max="15637" width="2.7109375" style="94" customWidth="1"/>
    <col min="15638" max="15638" width="2.85546875" style="94" customWidth="1"/>
    <col min="15639" max="15640" width="2.7109375" style="94" customWidth="1"/>
    <col min="15641" max="15642" width="2.140625" style="94" customWidth="1"/>
    <col min="15643" max="15643" width="4.7109375" style="94" customWidth="1"/>
    <col min="15644" max="15644" width="2.85546875" style="94" customWidth="1"/>
    <col min="15645" max="15646" width="2.7109375" style="94" customWidth="1"/>
    <col min="15647" max="15647" width="5.85546875" style="94" customWidth="1"/>
    <col min="15648" max="15648" width="2.7109375" style="94" customWidth="1"/>
    <col min="15649" max="15649" width="3" style="94" customWidth="1"/>
    <col min="15650" max="15650" width="2" style="94" customWidth="1"/>
    <col min="15651" max="15651" width="11.42578125" style="94" hidden="1" customWidth="1"/>
    <col min="15652" max="15652" width="3.85546875" style="94" customWidth="1"/>
    <col min="15653" max="15653" width="9.140625" style="94" customWidth="1"/>
    <col min="15654" max="15759" width="11.42578125" style="94" hidden="1" customWidth="1"/>
    <col min="15760" max="15872" width="11.42578125" style="94" hidden="1"/>
    <col min="15873" max="15873" width="3.140625" style="94" customWidth="1"/>
    <col min="15874" max="15874" width="4.140625" style="94" customWidth="1"/>
    <col min="15875" max="15875" width="4.7109375" style="94" customWidth="1"/>
    <col min="15876" max="15876" width="2.85546875" style="94" customWidth="1"/>
    <col min="15877" max="15877" width="3.42578125" style="94" customWidth="1"/>
    <col min="15878" max="15878" width="3.85546875" style="94" customWidth="1"/>
    <col min="15879" max="15879" width="4.5703125" style="94" customWidth="1"/>
    <col min="15880" max="15880" width="4.140625" style="94" customWidth="1"/>
    <col min="15881" max="15881" width="2.7109375" style="94" customWidth="1"/>
    <col min="15882" max="15882" width="2.28515625" style="94" customWidth="1"/>
    <col min="15883" max="15883" width="2.7109375" style="94" customWidth="1"/>
    <col min="15884" max="15884" width="2.42578125" style="94" customWidth="1"/>
    <col min="15885" max="15885" width="3.28515625" style="94" customWidth="1"/>
    <col min="15886" max="15886" width="2.28515625" style="94" customWidth="1"/>
    <col min="15887" max="15887" width="2.140625" style="94" customWidth="1"/>
    <col min="15888" max="15888" width="2.7109375" style="94" customWidth="1"/>
    <col min="15889" max="15890" width="2.85546875" style="94" customWidth="1"/>
    <col min="15891" max="15891" width="2.7109375" style="94" customWidth="1"/>
    <col min="15892" max="15892" width="2.42578125" style="94" customWidth="1"/>
    <col min="15893" max="15893" width="2.7109375" style="94" customWidth="1"/>
    <col min="15894" max="15894" width="2.85546875" style="94" customWidth="1"/>
    <col min="15895" max="15896" width="2.7109375" style="94" customWidth="1"/>
    <col min="15897" max="15898" width="2.140625" style="94" customWidth="1"/>
    <col min="15899" max="15899" width="4.7109375" style="94" customWidth="1"/>
    <col min="15900" max="15900" width="2.85546875" style="94" customWidth="1"/>
    <col min="15901" max="15902" width="2.7109375" style="94" customWidth="1"/>
    <col min="15903" max="15903" width="5.85546875" style="94" customWidth="1"/>
    <col min="15904" max="15904" width="2.7109375" style="94" customWidth="1"/>
    <col min="15905" max="15905" width="3" style="94" customWidth="1"/>
    <col min="15906" max="15906" width="2" style="94" customWidth="1"/>
    <col min="15907" max="15907" width="11.42578125" style="94" hidden="1" customWidth="1"/>
    <col min="15908" max="15908" width="3.85546875" style="94" customWidth="1"/>
    <col min="15909" max="15909" width="9.140625" style="94" customWidth="1"/>
    <col min="15910" max="16015" width="11.42578125" style="94" hidden="1" customWidth="1"/>
    <col min="16016" max="16128" width="11.42578125" style="94" hidden="1"/>
    <col min="16129" max="16129" width="3.140625" style="94" customWidth="1"/>
    <col min="16130" max="16130" width="4.140625" style="94" customWidth="1"/>
    <col min="16131" max="16131" width="4.7109375" style="94" customWidth="1"/>
    <col min="16132" max="16132" width="2.85546875" style="94" customWidth="1"/>
    <col min="16133" max="16133" width="3.42578125" style="94" customWidth="1"/>
    <col min="16134" max="16134" width="3.85546875" style="94" customWidth="1"/>
    <col min="16135" max="16135" width="4.5703125" style="94" customWidth="1"/>
    <col min="16136" max="16136" width="4.140625" style="94" customWidth="1"/>
    <col min="16137" max="16137" width="2.7109375" style="94" customWidth="1"/>
    <col min="16138" max="16138" width="2.28515625" style="94" customWidth="1"/>
    <col min="16139" max="16139" width="2.7109375" style="94" customWidth="1"/>
    <col min="16140" max="16140" width="2.42578125" style="94" customWidth="1"/>
    <col min="16141" max="16141" width="3.28515625" style="94" customWidth="1"/>
    <col min="16142" max="16142" width="2.28515625" style="94" customWidth="1"/>
    <col min="16143" max="16143" width="2.140625" style="94" customWidth="1"/>
    <col min="16144" max="16144" width="2.7109375" style="94" customWidth="1"/>
    <col min="16145" max="16146" width="2.85546875" style="94" customWidth="1"/>
    <col min="16147" max="16147" width="2.7109375" style="94" customWidth="1"/>
    <col min="16148" max="16148" width="2.42578125" style="94" customWidth="1"/>
    <col min="16149" max="16149" width="2.7109375" style="94" customWidth="1"/>
    <col min="16150" max="16150" width="2.85546875" style="94" customWidth="1"/>
    <col min="16151" max="16152" width="2.7109375" style="94" customWidth="1"/>
    <col min="16153" max="16154" width="2.140625" style="94" customWidth="1"/>
    <col min="16155" max="16155" width="4.7109375" style="94" customWidth="1"/>
    <col min="16156" max="16156" width="2.85546875" style="94" customWidth="1"/>
    <col min="16157" max="16158" width="2.7109375" style="94" customWidth="1"/>
    <col min="16159" max="16159" width="5.85546875" style="94" customWidth="1"/>
    <col min="16160" max="16160" width="2.7109375" style="94" customWidth="1"/>
    <col min="16161" max="16161" width="3" style="94" customWidth="1"/>
    <col min="16162" max="16162" width="2" style="94" customWidth="1"/>
    <col min="16163" max="16163" width="11.42578125" style="94" hidden="1" customWidth="1"/>
    <col min="16164" max="16164" width="3.85546875" style="94" customWidth="1"/>
    <col min="16165" max="16165" width="9.140625" style="94" customWidth="1"/>
    <col min="16166" max="16271" width="11.42578125" style="94" hidden="1" customWidth="1"/>
    <col min="16272" max="16384" width="11.42578125" style="94" hidden="1"/>
  </cols>
  <sheetData>
    <row r="1" spans="1:37" ht="13.9" customHeight="1">
      <c r="A1" s="90"/>
      <c r="B1" s="91"/>
      <c r="C1" s="91"/>
      <c r="D1" s="91"/>
      <c r="E1" s="91"/>
      <c r="F1" s="92"/>
      <c r="G1" s="337" t="s">
        <v>542</v>
      </c>
      <c r="H1" s="338"/>
      <c r="I1" s="338"/>
      <c r="J1" s="338"/>
      <c r="K1" s="338"/>
      <c r="L1" s="338"/>
      <c r="M1" s="338"/>
      <c r="N1" s="338"/>
      <c r="O1" s="338"/>
      <c r="P1" s="338"/>
      <c r="Q1" s="338"/>
      <c r="R1" s="338"/>
      <c r="S1" s="338"/>
      <c r="T1" s="338"/>
      <c r="U1" s="338"/>
      <c r="V1" s="339"/>
      <c r="W1" s="340"/>
      <c r="X1" s="349" t="s">
        <v>543</v>
      </c>
      <c r="Y1" s="350"/>
      <c r="Z1" s="350"/>
      <c r="AA1" s="350"/>
      <c r="AB1" s="350"/>
      <c r="AC1" s="351"/>
      <c r="AD1" s="358" t="s">
        <v>368</v>
      </c>
      <c r="AE1" s="358"/>
      <c r="AF1" s="358"/>
      <c r="AG1" s="358"/>
      <c r="AH1" s="359"/>
    </row>
    <row r="2" spans="1:37" ht="13.9" customHeight="1">
      <c r="A2" s="95"/>
      <c r="B2" s="96"/>
      <c r="C2" s="96"/>
      <c r="D2" s="96"/>
      <c r="E2" s="96"/>
      <c r="F2" s="97"/>
      <c r="G2" s="341"/>
      <c r="H2" s="342"/>
      <c r="I2" s="342"/>
      <c r="J2" s="342"/>
      <c r="K2" s="342"/>
      <c r="L2" s="342"/>
      <c r="M2" s="342"/>
      <c r="N2" s="342"/>
      <c r="O2" s="342"/>
      <c r="P2" s="342"/>
      <c r="Q2" s="342"/>
      <c r="R2" s="342"/>
      <c r="S2" s="342"/>
      <c r="T2" s="342"/>
      <c r="U2" s="342"/>
      <c r="V2" s="343"/>
      <c r="W2" s="344"/>
      <c r="X2" s="352"/>
      <c r="Y2" s="353"/>
      <c r="Z2" s="353"/>
      <c r="AA2" s="353"/>
      <c r="AB2" s="353"/>
      <c r="AC2" s="354"/>
      <c r="AD2" s="360"/>
      <c r="AE2" s="360"/>
      <c r="AF2" s="360"/>
      <c r="AG2" s="360"/>
      <c r="AH2" s="361"/>
    </row>
    <row r="3" spans="1:37" ht="13.9" customHeight="1">
      <c r="A3" s="95"/>
      <c r="B3" s="96"/>
      <c r="C3" s="96"/>
      <c r="D3" s="96"/>
      <c r="E3" s="96"/>
      <c r="F3" s="97"/>
      <c r="G3" s="341"/>
      <c r="H3" s="342"/>
      <c r="I3" s="342"/>
      <c r="J3" s="342"/>
      <c r="K3" s="342"/>
      <c r="L3" s="342"/>
      <c r="M3" s="342"/>
      <c r="N3" s="342"/>
      <c r="O3" s="342"/>
      <c r="P3" s="342"/>
      <c r="Q3" s="342"/>
      <c r="R3" s="342"/>
      <c r="S3" s="342"/>
      <c r="T3" s="342"/>
      <c r="U3" s="342"/>
      <c r="V3" s="343"/>
      <c r="W3" s="344"/>
      <c r="X3" s="352"/>
      <c r="Y3" s="353"/>
      <c r="Z3" s="353"/>
      <c r="AA3" s="353"/>
      <c r="AB3" s="353"/>
      <c r="AC3" s="354"/>
      <c r="AD3" s="360"/>
      <c r="AE3" s="360"/>
      <c r="AF3" s="360"/>
      <c r="AG3" s="360"/>
      <c r="AH3" s="361"/>
    </row>
    <row r="4" spans="1:37" ht="13.9" customHeight="1">
      <c r="A4" s="98"/>
      <c r="B4" s="99"/>
      <c r="C4" s="99"/>
      <c r="D4" s="99"/>
      <c r="E4" s="99"/>
      <c r="F4" s="100"/>
      <c r="G4" s="345"/>
      <c r="H4" s="346"/>
      <c r="I4" s="346"/>
      <c r="J4" s="346"/>
      <c r="K4" s="346"/>
      <c r="L4" s="346"/>
      <c r="M4" s="346"/>
      <c r="N4" s="346"/>
      <c r="O4" s="346"/>
      <c r="P4" s="346"/>
      <c r="Q4" s="346"/>
      <c r="R4" s="346"/>
      <c r="S4" s="346"/>
      <c r="T4" s="346"/>
      <c r="U4" s="346"/>
      <c r="V4" s="347"/>
      <c r="W4" s="348"/>
      <c r="X4" s="355"/>
      <c r="Y4" s="356"/>
      <c r="Z4" s="356"/>
      <c r="AA4" s="356"/>
      <c r="AB4" s="356"/>
      <c r="AC4" s="357"/>
      <c r="AD4" s="101"/>
      <c r="AE4" s="101"/>
      <c r="AF4" s="101"/>
      <c r="AG4" s="101"/>
      <c r="AH4" s="102"/>
    </row>
    <row r="5" spans="1:37" ht="8.25" customHeight="1">
      <c r="A5" s="103"/>
      <c r="B5" s="104"/>
      <c r="C5" s="104"/>
      <c r="D5" s="104"/>
      <c r="E5" s="104"/>
      <c r="F5" s="104"/>
      <c r="G5" s="104"/>
      <c r="H5" s="104"/>
      <c r="I5" s="104"/>
      <c r="J5" s="104"/>
      <c r="K5" s="104"/>
      <c r="L5" s="104"/>
      <c r="M5" s="104"/>
      <c r="N5" s="104"/>
      <c r="O5" s="105"/>
      <c r="P5" s="96"/>
      <c r="Q5" s="96"/>
      <c r="R5" s="96"/>
      <c r="S5" s="96"/>
      <c r="T5" s="96"/>
      <c r="U5" s="96"/>
      <c r="V5" s="96"/>
      <c r="W5" s="96"/>
      <c r="X5" s="96"/>
      <c r="Y5" s="96"/>
      <c r="Z5" s="96"/>
      <c r="AA5" s="96"/>
      <c r="AB5" s="96"/>
      <c r="AC5" s="96"/>
      <c r="AD5" s="91"/>
      <c r="AE5" s="91"/>
      <c r="AF5" s="91"/>
      <c r="AG5" s="91"/>
      <c r="AH5" s="92"/>
    </row>
    <row r="6" spans="1:37" ht="16.5" customHeight="1">
      <c r="A6" s="106"/>
      <c r="B6" s="362" t="s">
        <v>544</v>
      </c>
      <c r="C6" s="363"/>
      <c r="D6" s="364">
        <v>2015</v>
      </c>
      <c r="E6" s="365"/>
      <c r="F6" s="366"/>
      <c r="G6" s="326"/>
      <c r="H6" s="326"/>
      <c r="I6" s="326"/>
      <c r="J6" s="326"/>
      <c r="K6" s="326"/>
      <c r="L6" s="326"/>
      <c r="M6" s="326"/>
      <c r="N6" s="107"/>
      <c r="O6" s="229"/>
      <c r="P6" s="367" t="s">
        <v>545</v>
      </c>
      <c r="Q6" s="368"/>
      <c r="R6" s="368"/>
      <c r="S6" s="368"/>
      <c r="T6" s="368"/>
      <c r="U6" s="369">
        <v>110400000001</v>
      </c>
      <c r="V6" s="370"/>
      <c r="W6" s="370"/>
      <c r="X6" s="370"/>
      <c r="Y6" s="370"/>
      <c r="Z6" s="370"/>
      <c r="AA6" s="370"/>
      <c r="AB6" s="370"/>
      <c r="AC6" s="371"/>
      <c r="AD6" s="371"/>
      <c r="AE6" s="371"/>
      <c r="AF6" s="372"/>
      <c r="AG6" s="372"/>
      <c r="AH6" s="230"/>
      <c r="AI6" s="186">
        <v>1</v>
      </c>
    </row>
    <row r="7" spans="1:37" ht="6.75" customHeight="1">
      <c r="A7" s="106"/>
      <c r="B7" s="107"/>
      <c r="C7" s="107"/>
      <c r="D7" s="326"/>
      <c r="E7" s="326"/>
      <c r="F7" s="326"/>
      <c r="G7" s="107"/>
      <c r="H7" s="107"/>
      <c r="I7" s="107"/>
      <c r="J7" s="107"/>
      <c r="K7" s="107"/>
      <c r="L7" s="107"/>
      <c r="M7" s="107"/>
      <c r="N7" s="107"/>
      <c r="O7" s="107"/>
      <c r="P7" s="231"/>
      <c r="Q7" s="96"/>
      <c r="R7" s="96"/>
      <c r="S7" s="327"/>
      <c r="T7" s="327"/>
      <c r="U7" s="327"/>
      <c r="V7" s="96"/>
      <c r="W7" s="96"/>
      <c r="X7" s="96"/>
      <c r="Y7" s="96"/>
      <c r="Z7" s="96"/>
      <c r="AA7" s="96"/>
      <c r="AB7" s="96"/>
      <c r="AC7" s="96"/>
      <c r="AD7" s="96"/>
      <c r="AE7" s="96"/>
      <c r="AF7" s="327"/>
      <c r="AG7" s="327"/>
      <c r="AH7" s="226"/>
      <c r="AI7" s="186">
        <v>2</v>
      </c>
    </row>
    <row r="8" spans="1:37" ht="10.5" customHeight="1">
      <c r="A8" s="328" t="s">
        <v>546</v>
      </c>
      <c r="B8" s="329"/>
      <c r="C8" s="329"/>
      <c r="D8" s="329"/>
      <c r="E8" s="329"/>
      <c r="F8" s="329"/>
      <c r="G8" s="329"/>
      <c r="H8" s="329"/>
      <c r="I8" s="329"/>
      <c r="J8" s="329"/>
      <c r="K8" s="329"/>
      <c r="L8" s="329"/>
      <c r="M8" s="329"/>
      <c r="N8" s="329"/>
      <c r="O8" s="329"/>
      <c r="P8" s="231"/>
      <c r="Q8" s="96"/>
      <c r="R8" s="96"/>
      <c r="S8" s="96"/>
      <c r="T8" s="96"/>
      <c r="U8" s="96"/>
      <c r="V8" s="96"/>
      <c r="W8" s="96"/>
      <c r="X8" s="96"/>
      <c r="Y8" s="96"/>
      <c r="Z8" s="96"/>
      <c r="AA8" s="96"/>
      <c r="AB8" s="96"/>
      <c r="AC8" s="96"/>
      <c r="AD8" s="96"/>
      <c r="AE8" s="96"/>
      <c r="AF8" s="327"/>
      <c r="AG8" s="327"/>
      <c r="AH8" s="226"/>
      <c r="AI8" s="186">
        <v>3</v>
      </c>
    </row>
    <row r="9" spans="1:37" ht="4.5" customHeight="1">
      <c r="A9" s="330"/>
      <c r="B9" s="331"/>
      <c r="C9" s="331"/>
      <c r="D9" s="331"/>
      <c r="E9" s="331"/>
      <c r="F9" s="331"/>
      <c r="G9" s="331"/>
      <c r="H9" s="331"/>
      <c r="I9" s="331"/>
      <c r="J9" s="331"/>
      <c r="K9" s="331"/>
      <c r="L9" s="331"/>
      <c r="M9" s="331"/>
      <c r="N9" s="331"/>
      <c r="O9" s="331"/>
      <c r="P9" s="332"/>
      <c r="Q9" s="333"/>
      <c r="R9" s="333"/>
      <c r="S9" s="333"/>
      <c r="T9" s="333"/>
      <c r="U9" s="334"/>
      <c r="V9" s="335"/>
      <c r="W9" s="335"/>
      <c r="X9" s="335"/>
      <c r="Y9" s="335"/>
      <c r="Z9" s="335"/>
      <c r="AA9" s="335"/>
      <c r="AB9" s="335"/>
      <c r="AC9" s="335"/>
      <c r="AD9" s="335"/>
      <c r="AE9" s="335"/>
      <c r="AF9" s="335"/>
      <c r="AG9" s="335"/>
      <c r="AH9" s="336"/>
      <c r="AI9" s="186"/>
    </row>
    <row r="10" spans="1:37" ht="10.5" customHeight="1">
      <c r="A10" s="373" t="s">
        <v>900</v>
      </c>
      <c r="B10" s="374"/>
      <c r="C10" s="374"/>
      <c r="D10" s="374"/>
      <c r="E10" s="374"/>
      <c r="F10" s="374"/>
      <c r="G10" s="374"/>
      <c r="H10" s="374"/>
      <c r="I10" s="374"/>
      <c r="J10" s="374"/>
      <c r="K10" s="374"/>
      <c r="L10" s="374"/>
      <c r="M10" s="374"/>
      <c r="N10" s="374"/>
      <c r="O10" s="374"/>
      <c r="P10" s="373" t="s">
        <v>900</v>
      </c>
      <c r="Q10" s="374"/>
      <c r="R10" s="374"/>
      <c r="S10" s="374"/>
      <c r="T10" s="374"/>
      <c r="U10" s="374"/>
      <c r="V10" s="374"/>
      <c r="W10" s="374"/>
      <c r="X10" s="374"/>
      <c r="Y10" s="374"/>
      <c r="Z10" s="374"/>
      <c r="AA10" s="374"/>
      <c r="AB10" s="374"/>
      <c r="AC10" s="374"/>
      <c r="AD10" s="374"/>
      <c r="AE10" s="374"/>
      <c r="AF10" s="374"/>
      <c r="AG10" s="374"/>
      <c r="AH10" s="377"/>
    </row>
    <row r="11" spans="1:37" ht="6.75" customHeight="1">
      <c r="A11" s="375"/>
      <c r="B11" s="376"/>
      <c r="C11" s="376"/>
      <c r="D11" s="376"/>
      <c r="E11" s="376"/>
      <c r="F11" s="376"/>
      <c r="G11" s="376"/>
      <c r="H11" s="376"/>
      <c r="I11" s="376"/>
      <c r="J11" s="376"/>
      <c r="K11" s="376"/>
      <c r="L11" s="376"/>
      <c r="M11" s="376"/>
      <c r="N11" s="376"/>
      <c r="O11" s="376"/>
      <c r="P11" s="375"/>
      <c r="Q11" s="376"/>
      <c r="R11" s="376"/>
      <c r="S11" s="376"/>
      <c r="T11" s="376"/>
      <c r="U11" s="376"/>
      <c r="V11" s="376"/>
      <c r="W11" s="376"/>
      <c r="X11" s="376"/>
      <c r="Y11" s="376"/>
      <c r="Z11" s="376"/>
      <c r="AA11" s="376"/>
      <c r="AB11" s="376"/>
      <c r="AC11" s="376"/>
      <c r="AD11" s="376"/>
      <c r="AE11" s="376"/>
      <c r="AF11" s="376"/>
      <c r="AG11" s="376"/>
      <c r="AH11" s="378"/>
      <c r="AI11" s="185">
        <v>2000</v>
      </c>
    </row>
    <row r="12" spans="1:37" ht="13.9" customHeight="1">
      <c r="A12" s="379" t="s">
        <v>299</v>
      </c>
      <c r="B12" s="381" t="s">
        <v>547</v>
      </c>
      <c r="C12" s="381"/>
      <c r="D12" s="381"/>
      <c r="E12" s="381"/>
      <c r="F12" s="381"/>
      <c r="G12" s="381"/>
      <c r="H12" s="66" t="s">
        <v>548</v>
      </c>
      <c r="I12" s="382" t="s">
        <v>549</v>
      </c>
      <c r="J12" s="383"/>
      <c r="K12" s="383"/>
      <c r="L12" s="383"/>
      <c r="M12" s="383"/>
      <c r="N12" s="383"/>
      <c r="O12" s="383"/>
      <c r="P12" s="381" t="s">
        <v>550</v>
      </c>
      <c r="Q12" s="381"/>
      <c r="R12" s="381"/>
      <c r="S12" s="381"/>
      <c r="T12" s="381"/>
      <c r="U12" s="381"/>
      <c r="V12" s="381"/>
      <c r="W12" s="381" t="s">
        <v>551</v>
      </c>
      <c r="X12" s="381"/>
      <c r="Y12" s="381"/>
      <c r="Z12" s="381"/>
      <c r="AA12" s="381"/>
      <c r="AB12" s="381"/>
      <c r="AC12" s="381" t="s">
        <v>552</v>
      </c>
      <c r="AD12" s="383"/>
      <c r="AE12" s="383"/>
      <c r="AF12" s="383"/>
      <c r="AG12" s="383"/>
      <c r="AH12" s="384"/>
      <c r="AI12" s="185">
        <v>2004</v>
      </c>
    </row>
    <row r="13" spans="1:37" ht="13.9" customHeight="1">
      <c r="A13" s="379"/>
      <c r="B13" s="385"/>
      <c r="C13" s="385"/>
      <c r="D13" s="385"/>
      <c r="E13" s="385"/>
      <c r="F13" s="385"/>
      <c r="G13" s="385"/>
      <c r="H13" s="67"/>
      <c r="I13" s="386"/>
      <c r="J13" s="387"/>
      <c r="K13" s="387"/>
      <c r="L13" s="387"/>
      <c r="M13" s="387"/>
      <c r="N13" s="387"/>
      <c r="O13" s="387"/>
      <c r="P13" s="392"/>
      <c r="Q13" s="392"/>
      <c r="R13" s="392"/>
      <c r="S13" s="392"/>
      <c r="T13" s="392"/>
      <c r="U13" s="392"/>
      <c r="V13" s="392"/>
      <c r="W13" s="392"/>
      <c r="X13" s="392"/>
      <c r="Y13" s="392"/>
      <c r="Z13" s="392"/>
      <c r="AA13" s="392"/>
      <c r="AB13" s="392"/>
      <c r="AC13" s="392"/>
      <c r="AD13" s="387"/>
      <c r="AE13" s="387"/>
      <c r="AF13" s="387"/>
      <c r="AG13" s="387"/>
      <c r="AH13" s="408"/>
      <c r="AI13" s="185">
        <v>2005</v>
      </c>
    </row>
    <row r="14" spans="1:37" ht="20.25" customHeight="1">
      <c r="A14" s="379"/>
      <c r="B14" s="409" t="s">
        <v>553</v>
      </c>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1" t="s">
        <v>554</v>
      </c>
      <c r="AG14" s="412"/>
      <c r="AH14" s="413"/>
      <c r="AI14" s="185">
        <v>2006</v>
      </c>
    </row>
    <row r="15" spans="1:37" ht="13.9" customHeight="1">
      <c r="A15" s="379"/>
      <c r="B15" s="414"/>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6"/>
      <c r="AG15" s="417"/>
      <c r="AH15" s="418"/>
      <c r="AI15" s="185">
        <v>2007</v>
      </c>
      <c r="AJ15" s="109"/>
      <c r="AK15" s="110"/>
    </row>
    <row r="16" spans="1:37" ht="13.9" customHeight="1">
      <c r="A16" s="380"/>
      <c r="B16" s="388" t="s">
        <v>555</v>
      </c>
      <c r="C16" s="389"/>
      <c r="D16" s="389"/>
      <c r="E16" s="389"/>
      <c r="F16" s="389"/>
      <c r="G16" s="390"/>
      <c r="H16" s="391"/>
      <c r="I16" s="197" t="s">
        <v>987</v>
      </c>
      <c r="J16" s="198"/>
      <c r="K16" s="209"/>
      <c r="L16" s="209"/>
      <c r="M16" s="209"/>
      <c r="N16" s="209"/>
      <c r="O16" s="209"/>
      <c r="P16" s="400" t="s">
        <v>988</v>
      </c>
      <c r="Q16" s="400"/>
      <c r="R16" s="401"/>
      <c r="S16" s="401"/>
      <c r="T16" s="402" t="s">
        <v>556</v>
      </c>
      <c r="U16" s="403"/>
      <c r="V16" s="402"/>
      <c r="W16" s="402"/>
      <c r="X16" s="402"/>
      <c r="Y16" s="402"/>
      <c r="Z16" s="402"/>
      <c r="AA16" s="404"/>
      <c r="AB16" s="405"/>
      <c r="AC16" s="406"/>
      <c r="AD16" s="406"/>
      <c r="AE16" s="406"/>
      <c r="AF16" s="406"/>
      <c r="AG16" s="406"/>
      <c r="AH16" s="407"/>
      <c r="AI16" s="185">
        <v>2008</v>
      </c>
      <c r="AJ16" s="111"/>
    </row>
    <row r="17" spans="1:259" ht="13.9" customHeight="1">
      <c r="A17" s="393" t="s">
        <v>1010</v>
      </c>
      <c r="B17" s="394"/>
      <c r="C17" s="394"/>
      <c r="D17" s="394"/>
      <c r="E17" s="394"/>
      <c r="F17" s="394"/>
      <c r="G17" s="395"/>
      <c r="H17" s="208"/>
      <c r="I17" s="165"/>
      <c r="J17" s="192" t="s">
        <v>557</v>
      </c>
      <c r="K17" s="210"/>
      <c r="L17" s="211"/>
      <c r="M17" s="211"/>
      <c r="N17" s="211"/>
      <c r="O17" s="211"/>
      <c r="P17" s="211"/>
      <c r="Q17" s="212"/>
      <c r="R17" s="212"/>
      <c r="S17" s="212"/>
      <c r="T17" s="213"/>
      <c r="U17" s="214"/>
      <c r="V17" s="215"/>
      <c r="W17" s="212"/>
      <c r="X17" s="212"/>
      <c r="Y17" s="212"/>
      <c r="Z17" s="212"/>
      <c r="AA17" s="212"/>
      <c r="AB17" s="212"/>
      <c r="AC17" s="212"/>
      <c r="AD17" s="212"/>
      <c r="AE17" s="212"/>
      <c r="AF17" s="212"/>
      <c r="AG17" s="212"/>
      <c r="AH17" s="213"/>
      <c r="AI17" s="55" t="s">
        <v>432</v>
      </c>
      <c r="AQ17" s="96"/>
      <c r="AR17" s="96"/>
      <c r="AS17" s="68"/>
      <c r="AT17" s="96"/>
      <c r="AU17" s="96"/>
      <c r="AV17" s="96"/>
    </row>
    <row r="18" spans="1:259" ht="13.9" customHeight="1">
      <c r="A18" s="422" t="s">
        <v>232</v>
      </c>
      <c r="B18" s="424" t="s">
        <v>901</v>
      </c>
      <c r="C18" s="424"/>
      <c r="D18" s="424"/>
      <c r="E18" s="424"/>
      <c r="F18" s="424"/>
      <c r="G18" s="424"/>
      <c r="H18" s="424"/>
      <c r="I18" s="424"/>
      <c r="J18" s="424"/>
      <c r="K18" s="72">
        <v>30</v>
      </c>
      <c r="L18" s="428">
        <f>+'12'!C17</f>
        <v>0</v>
      </c>
      <c r="M18" s="428"/>
      <c r="N18" s="428"/>
      <c r="O18" s="428"/>
      <c r="P18" s="428"/>
      <c r="Q18" s="428"/>
      <c r="R18" s="445" t="s">
        <v>193</v>
      </c>
      <c r="S18" s="396" t="s">
        <v>491</v>
      </c>
      <c r="T18" s="397"/>
      <c r="U18" s="398"/>
      <c r="V18" s="398"/>
      <c r="W18" s="398"/>
      <c r="X18" s="398"/>
      <c r="Y18" s="398"/>
      <c r="Z18" s="398"/>
      <c r="AA18" s="399"/>
      <c r="AB18" s="69">
        <v>57</v>
      </c>
      <c r="AC18" s="419">
        <f>+'10'!C33</f>
        <v>0</v>
      </c>
      <c r="AD18" s="420"/>
      <c r="AE18" s="420"/>
      <c r="AF18" s="420"/>
      <c r="AG18" s="420"/>
      <c r="AH18" s="421"/>
      <c r="AI18" s="55" t="s">
        <v>435</v>
      </c>
      <c r="AQ18" s="96"/>
      <c r="AR18" s="96"/>
      <c r="AS18" s="68"/>
      <c r="AT18" s="96"/>
      <c r="AU18" s="96"/>
      <c r="AV18" s="96"/>
    </row>
    <row r="19" spans="1:259" ht="13.9" customHeight="1">
      <c r="A19" s="423"/>
      <c r="B19" s="425" t="s">
        <v>529</v>
      </c>
      <c r="C19" s="425"/>
      <c r="D19" s="425"/>
      <c r="E19" s="425"/>
      <c r="F19" s="425"/>
      <c r="G19" s="425"/>
      <c r="H19" s="425"/>
      <c r="I19" s="425"/>
      <c r="J19" s="425"/>
      <c r="K19" s="74">
        <v>31</v>
      </c>
      <c r="L19" s="426">
        <f>+'12'!C18</f>
        <v>0</v>
      </c>
      <c r="M19" s="427"/>
      <c r="N19" s="427"/>
      <c r="O19" s="427"/>
      <c r="P19" s="427"/>
      <c r="Q19" s="427"/>
      <c r="R19" s="445"/>
      <c r="S19" s="448" t="s">
        <v>558</v>
      </c>
      <c r="T19" s="449"/>
      <c r="U19" s="449"/>
      <c r="V19" s="449"/>
      <c r="W19" s="449"/>
      <c r="X19" s="449"/>
      <c r="Y19" s="449"/>
      <c r="Z19" s="449"/>
      <c r="AA19" s="450"/>
      <c r="AB19" s="70">
        <v>58</v>
      </c>
      <c r="AC19" s="462">
        <f>+'10'!C34</f>
        <v>0</v>
      </c>
      <c r="AD19" s="463"/>
      <c r="AE19" s="463"/>
      <c r="AF19" s="463"/>
      <c r="AG19" s="463"/>
      <c r="AH19" s="464"/>
      <c r="AI19" s="55" t="s">
        <v>331</v>
      </c>
      <c r="AQ19" s="96"/>
      <c r="AR19" s="96"/>
      <c r="AS19" s="68"/>
      <c r="AT19" s="96"/>
      <c r="AU19" s="96"/>
      <c r="AV19" s="96"/>
    </row>
    <row r="20" spans="1:259" ht="13.9" customHeight="1">
      <c r="A20" s="423"/>
      <c r="B20" s="424" t="s">
        <v>533</v>
      </c>
      <c r="C20" s="424"/>
      <c r="D20" s="424"/>
      <c r="E20" s="424"/>
      <c r="F20" s="424"/>
      <c r="G20" s="424"/>
      <c r="H20" s="424"/>
      <c r="I20" s="424"/>
      <c r="J20" s="424"/>
      <c r="K20" s="72">
        <v>32</v>
      </c>
      <c r="L20" s="428">
        <f>+'12'!C19</f>
        <v>0</v>
      </c>
      <c r="M20" s="428"/>
      <c r="N20" s="428"/>
      <c r="O20" s="428"/>
      <c r="P20" s="428"/>
      <c r="Q20" s="428"/>
      <c r="R20" s="445"/>
      <c r="S20" s="456" t="s">
        <v>492</v>
      </c>
      <c r="T20" s="457"/>
      <c r="U20" s="457"/>
      <c r="V20" s="457"/>
      <c r="W20" s="457"/>
      <c r="X20" s="457"/>
      <c r="Y20" s="457"/>
      <c r="Z20" s="457"/>
      <c r="AA20" s="458"/>
      <c r="AB20" s="73">
        <v>59</v>
      </c>
      <c r="AC20" s="459">
        <f>+'10'!C37</f>
        <v>0</v>
      </c>
      <c r="AD20" s="460"/>
      <c r="AE20" s="460"/>
      <c r="AF20" s="460"/>
      <c r="AG20" s="460"/>
      <c r="AH20" s="461"/>
      <c r="AI20" s="55" t="s">
        <v>655</v>
      </c>
    </row>
    <row r="21" spans="1:259" ht="13.9" customHeight="1">
      <c r="A21" s="482" t="s">
        <v>2</v>
      </c>
      <c r="B21" s="485" t="s">
        <v>902</v>
      </c>
      <c r="C21" s="486"/>
      <c r="D21" s="486"/>
      <c r="E21" s="486"/>
      <c r="F21" s="486"/>
      <c r="G21" s="486"/>
      <c r="H21" s="486"/>
      <c r="I21" s="486"/>
      <c r="J21" s="486"/>
      <c r="K21" s="250">
        <v>33</v>
      </c>
      <c r="L21" s="487">
        <f>+'2'!C9</f>
        <v>0</v>
      </c>
      <c r="M21" s="487"/>
      <c r="N21" s="487"/>
      <c r="O21" s="487"/>
      <c r="P21" s="487"/>
      <c r="Q21" s="488"/>
      <c r="R21" s="446"/>
      <c r="S21" s="465" t="s">
        <v>493</v>
      </c>
      <c r="T21" s="466"/>
      <c r="U21" s="466"/>
      <c r="V21" s="466"/>
      <c r="W21" s="466"/>
      <c r="X21" s="466"/>
      <c r="Y21" s="466"/>
      <c r="Z21" s="466"/>
      <c r="AA21" s="467"/>
      <c r="AB21" s="199">
        <v>60</v>
      </c>
      <c r="AC21" s="468">
        <f>+'10'!C38</f>
        <v>0</v>
      </c>
      <c r="AD21" s="469"/>
      <c r="AE21" s="469"/>
      <c r="AF21" s="469"/>
      <c r="AG21" s="469"/>
      <c r="AH21" s="470"/>
      <c r="AI21" s="55" t="s">
        <v>384</v>
      </c>
    </row>
    <row r="22" spans="1:259" ht="18" customHeight="1">
      <c r="A22" s="483"/>
      <c r="B22" s="443" t="s">
        <v>559</v>
      </c>
      <c r="C22" s="444"/>
      <c r="D22" s="444"/>
      <c r="E22" s="444"/>
      <c r="F22" s="444"/>
      <c r="G22" s="444"/>
      <c r="H22" s="444"/>
      <c r="I22" s="444"/>
      <c r="J22" s="444"/>
      <c r="K22" s="251">
        <v>34</v>
      </c>
      <c r="L22" s="428">
        <f>+'2'!C15</f>
        <v>0</v>
      </c>
      <c r="M22" s="428"/>
      <c r="N22" s="428"/>
      <c r="O22" s="428"/>
      <c r="P22" s="428"/>
      <c r="Q22" s="436"/>
      <c r="R22" s="446"/>
      <c r="S22" s="451" t="s">
        <v>503</v>
      </c>
      <c r="T22" s="452"/>
      <c r="U22" s="452"/>
      <c r="V22" s="452"/>
      <c r="W22" s="452"/>
      <c r="X22" s="452"/>
      <c r="Y22" s="452"/>
      <c r="Z22" s="452"/>
      <c r="AA22" s="453"/>
      <c r="AB22" s="75">
        <v>61</v>
      </c>
      <c r="AC22" s="454">
        <f>+'10'!C49</f>
        <v>0</v>
      </c>
      <c r="AD22" s="454"/>
      <c r="AE22" s="454"/>
      <c r="AF22" s="454"/>
      <c r="AG22" s="454"/>
      <c r="AH22" s="455"/>
      <c r="AI22" s="55" t="s">
        <v>332</v>
      </c>
    </row>
    <row r="23" spans="1:259" ht="12.75">
      <c r="A23" s="483"/>
      <c r="B23" s="441" t="s">
        <v>10</v>
      </c>
      <c r="C23" s="425"/>
      <c r="D23" s="425"/>
      <c r="E23" s="425"/>
      <c r="F23" s="425"/>
      <c r="G23" s="425"/>
      <c r="H23" s="425"/>
      <c r="I23" s="425"/>
      <c r="J23" s="425"/>
      <c r="K23" s="252">
        <v>35</v>
      </c>
      <c r="L23" s="469">
        <f>+'2'!C24</f>
        <v>0</v>
      </c>
      <c r="M23" s="469"/>
      <c r="N23" s="469"/>
      <c r="O23" s="469"/>
      <c r="P23" s="469"/>
      <c r="Q23" s="470"/>
      <c r="R23" s="446"/>
      <c r="S23" s="489" t="s">
        <v>504</v>
      </c>
      <c r="T23" s="490"/>
      <c r="U23" s="490"/>
      <c r="V23" s="490"/>
      <c r="W23" s="490"/>
      <c r="X23" s="490"/>
      <c r="Y23" s="490"/>
      <c r="Z23" s="490"/>
      <c r="AA23" s="491"/>
      <c r="AB23" s="70">
        <v>62</v>
      </c>
      <c r="AC23" s="462">
        <f>+'10'!C50</f>
        <v>0</v>
      </c>
      <c r="AD23" s="463"/>
      <c r="AE23" s="463"/>
      <c r="AF23" s="463"/>
      <c r="AG23" s="463"/>
      <c r="AH23" s="464"/>
      <c r="AI23" s="55" t="s">
        <v>379</v>
      </c>
    </row>
    <row r="24" spans="1:259" ht="13.9" customHeight="1">
      <c r="A24" s="483"/>
      <c r="B24" s="435" t="s">
        <v>14</v>
      </c>
      <c r="C24" s="424"/>
      <c r="D24" s="424"/>
      <c r="E24" s="424"/>
      <c r="F24" s="424"/>
      <c r="G24" s="424"/>
      <c r="H24" s="424"/>
      <c r="I24" s="424"/>
      <c r="J24" s="424"/>
      <c r="K24" s="251">
        <v>36</v>
      </c>
      <c r="L24" s="428">
        <f>+'2'!C38</f>
        <v>0</v>
      </c>
      <c r="M24" s="428"/>
      <c r="N24" s="428"/>
      <c r="O24" s="428"/>
      <c r="P24" s="428"/>
      <c r="Q24" s="436"/>
      <c r="R24" s="446"/>
      <c r="S24" s="451" t="s">
        <v>506</v>
      </c>
      <c r="T24" s="452"/>
      <c r="U24" s="452"/>
      <c r="V24" s="452"/>
      <c r="W24" s="452"/>
      <c r="X24" s="452"/>
      <c r="Y24" s="452"/>
      <c r="Z24" s="452"/>
      <c r="AA24" s="453"/>
      <c r="AB24" s="72">
        <v>63</v>
      </c>
      <c r="AC24" s="454">
        <f>+'10'!C52</f>
        <v>0</v>
      </c>
      <c r="AD24" s="454"/>
      <c r="AE24" s="454"/>
      <c r="AF24" s="454"/>
      <c r="AG24" s="454"/>
      <c r="AH24" s="455"/>
      <c r="AI24" s="55" t="s">
        <v>333</v>
      </c>
      <c r="IY24" s="94" t="s">
        <v>665</v>
      </c>
    </row>
    <row r="25" spans="1:259" ht="13.9" customHeight="1">
      <c r="A25" s="483"/>
      <c r="B25" s="441" t="s">
        <v>602</v>
      </c>
      <c r="C25" s="425"/>
      <c r="D25" s="425"/>
      <c r="E25" s="425"/>
      <c r="F25" s="425"/>
      <c r="G25" s="425"/>
      <c r="H25" s="425"/>
      <c r="I25" s="425"/>
      <c r="J25" s="425"/>
      <c r="K25" s="252">
        <v>37</v>
      </c>
      <c r="L25" s="427">
        <f>+'3'!C26</f>
        <v>0</v>
      </c>
      <c r="M25" s="427"/>
      <c r="N25" s="427"/>
      <c r="O25" s="427"/>
      <c r="P25" s="427"/>
      <c r="Q25" s="442"/>
      <c r="R25" s="447"/>
      <c r="S25" s="429" t="s">
        <v>507</v>
      </c>
      <c r="T25" s="430"/>
      <c r="U25" s="430"/>
      <c r="V25" s="430"/>
      <c r="W25" s="430"/>
      <c r="X25" s="430"/>
      <c r="Y25" s="430"/>
      <c r="Z25" s="430"/>
      <c r="AA25" s="431"/>
      <c r="AB25" s="207">
        <v>64</v>
      </c>
      <c r="AC25" s="432">
        <f>+'10'!C53</f>
        <v>0</v>
      </c>
      <c r="AD25" s="433"/>
      <c r="AE25" s="433"/>
      <c r="AF25" s="433"/>
      <c r="AG25" s="433"/>
      <c r="AH25" s="434"/>
      <c r="AI25" s="55" t="s">
        <v>354</v>
      </c>
    </row>
    <row r="26" spans="1:259" ht="13.9" customHeight="1">
      <c r="A26" s="483"/>
      <c r="B26" s="435" t="s">
        <v>610</v>
      </c>
      <c r="C26" s="424"/>
      <c r="D26" s="424"/>
      <c r="E26" s="424"/>
      <c r="F26" s="424"/>
      <c r="G26" s="424"/>
      <c r="H26" s="424"/>
      <c r="I26" s="424"/>
      <c r="J26" s="424"/>
      <c r="K26" s="251">
        <v>38</v>
      </c>
      <c r="L26" s="428">
        <f>+'3'!C44</f>
        <v>0</v>
      </c>
      <c r="M26" s="428"/>
      <c r="N26" s="428"/>
      <c r="O26" s="428"/>
      <c r="P26" s="428"/>
      <c r="Q26" s="436"/>
      <c r="R26" s="501" t="s">
        <v>560</v>
      </c>
      <c r="S26" s="437" t="s">
        <v>510</v>
      </c>
      <c r="T26" s="438"/>
      <c r="U26" s="438"/>
      <c r="V26" s="438"/>
      <c r="W26" s="438"/>
      <c r="X26" s="438"/>
      <c r="Y26" s="438"/>
      <c r="Z26" s="438"/>
      <c r="AA26" s="438"/>
      <c r="AB26" s="200">
        <v>65</v>
      </c>
      <c r="AC26" s="439">
        <f>+'11'!C15</f>
        <v>0</v>
      </c>
      <c r="AD26" s="439"/>
      <c r="AE26" s="439"/>
      <c r="AF26" s="439"/>
      <c r="AG26" s="439"/>
      <c r="AH26" s="440"/>
      <c r="AI26" s="55" t="s">
        <v>334</v>
      </c>
    </row>
    <row r="27" spans="1:259" ht="13.9" customHeight="1">
      <c r="A27" s="483"/>
      <c r="B27" s="476" t="s">
        <v>611</v>
      </c>
      <c r="C27" s="477"/>
      <c r="D27" s="477"/>
      <c r="E27" s="477"/>
      <c r="F27" s="477"/>
      <c r="G27" s="477"/>
      <c r="H27" s="477"/>
      <c r="I27" s="477"/>
      <c r="J27" s="477"/>
      <c r="K27" s="253">
        <v>39</v>
      </c>
      <c r="L27" s="478">
        <f>+'3'!C45</f>
        <v>0</v>
      </c>
      <c r="M27" s="478"/>
      <c r="N27" s="478"/>
      <c r="O27" s="478"/>
      <c r="P27" s="478"/>
      <c r="Q27" s="479"/>
      <c r="R27" s="502"/>
      <c r="S27" s="493" t="s">
        <v>561</v>
      </c>
      <c r="T27" s="494"/>
      <c r="U27" s="494"/>
      <c r="V27" s="494"/>
      <c r="W27" s="494"/>
      <c r="X27" s="494"/>
      <c r="Y27" s="494"/>
      <c r="Z27" s="494"/>
      <c r="AA27" s="494"/>
      <c r="AB27" s="74">
        <v>66</v>
      </c>
      <c r="AC27" s="462">
        <f>+'11'!C18</f>
        <v>0</v>
      </c>
      <c r="AD27" s="463"/>
      <c r="AE27" s="463"/>
      <c r="AF27" s="463"/>
      <c r="AG27" s="463"/>
      <c r="AH27" s="464"/>
      <c r="AI27" s="55" t="s">
        <v>352</v>
      </c>
      <c r="IY27" s="182"/>
    </row>
    <row r="28" spans="1:259" ht="12.75">
      <c r="A28" s="483"/>
      <c r="B28" s="435" t="s">
        <v>629</v>
      </c>
      <c r="C28" s="424"/>
      <c r="D28" s="424"/>
      <c r="E28" s="424"/>
      <c r="F28" s="424"/>
      <c r="G28" s="424"/>
      <c r="H28" s="424"/>
      <c r="I28" s="424"/>
      <c r="J28" s="424"/>
      <c r="K28" s="251">
        <v>40</v>
      </c>
      <c r="L28" s="428">
        <f>+'4'!C20</f>
        <v>0</v>
      </c>
      <c r="M28" s="428"/>
      <c r="N28" s="428"/>
      <c r="O28" s="428"/>
      <c r="P28" s="428"/>
      <c r="Q28" s="436"/>
      <c r="R28" s="502"/>
      <c r="S28" s="504" t="s">
        <v>514</v>
      </c>
      <c r="T28" s="397"/>
      <c r="U28" s="397"/>
      <c r="V28" s="397"/>
      <c r="W28" s="397"/>
      <c r="X28" s="397"/>
      <c r="Y28" s="397"/>
      <c r="Z28" s="397"/>
      <c r="AA28" s="397"/>
      <c r="AB28" s="72">
        <v>67</v>
      </c>
      <c r="AC28" s="454">
        <f>+'11'!C19</f>
        <v>0</v>
      </c>
      <c r="AD28" s="454"/>
      <c r="AE28" s="454"/>
      <c r="AF28" s="454"/>
      <c r="AG28" s="454"/>
      <c r="AH28" s="455"/>
      <c r="AI28" s="55" t="s">
        <v>335</v>
      </c>
      <c r="AZ28" s="78"/>
      <c r="BA28" s="78"/>
      <c r="IY28" s="182"/>
    </row>
    <row r="29" spans="1:259" ht="12.75" customHeight="1">
      <c r="A29" s="484"/>
      <c r="B29" s="495" t="s">
        <v>630</v>
      </c>
      <c r="C29" s="496"/>
      <c r="D29" s="496"/>
      <c r="E29" s="496"/>
      <c r="F29" s="496"/>
      <c r="G29" s="496"/>
      <c r="H29" s="496"/>
      <c r="I29" s="496"/>
      <c r="J29" s="496"/>
      <c r="K29" s="254">
        <v>41</v>
      </c>
      <c r="L29" s="497">
        <f>+'4'!C21</f>
        <v>0</v>
      </c>
      <c r="M29" s="497"/>
      <c r="N29" s="497"/>
      <c r="O29" s="497"/>
      <c r="P29" s="497"/>
      <c r="Q29" s="498"/>
      <c r="R29" s="503"/>
      <c r="S29" s="480" t="s">
        <v>515</v>
      </c>
      <c r="T29" s="481"/>
      <c r="U29" s="481"/>
      <c r="V29" s="481"/>
      <c r="W29" s="481"/>
      <c r="X29" s="481"/>
      <c r="Y29" s="481"/>
      <c r="Z29" s="481"/>
      <c r="AA29" s="481"/>
      <c r="AB29" s="206">
        <v>68</v>
      </c>
      <c r="AC29" s="432">
        <f>+'11'!C20</f>
        <v>0</v>
      </c>
      <c r="AD29" s="433"/>
      <c r="AE29" s="433"/>
      <c r="AF29" s="433"/>
      <c r="AG29" s="433"/>
      <c r="AH29" s="434"/>
      <c r="AI29" s="55" t="s">
        <v>336</v>
      </c>
      <c r="AZ29" s="157"/>
      <c r="BA29" s="157"/>
    </row>
    <row r="30" spans="1:259" ht="13.9" customHeight="1">
      <c r="A30" s="471" t="s">
        <v>49</v>
      </c>
      <c r="B30" s="424" t="s">
        <v>48</v>
      </c>
      <c r="C30" s="424"/>
      <c r="D30" s="424"/>
      <c r="E30" s="424"/>
      <c r="F30" s="424"/>
      <c r="G30" s="424"/>
      <c r="H30" s="424"/>
      <c r="I30" s="424"/>
      <c r="J30" s="424"/>
      <c r="K30" s="72">
        <v>42</v>
      </c>
      <c r="L30" s="428">
        <f>+'6'!C6</f>
        <v>0</v>
      </c>
      <c r="M30" s="428"/>
      <c r="N30" s="428"/>
      <c r="O30" s="428"/>
      <c r="P30" s="428"/>
      <c r="Q30" s="428"/>
      <c r="R30" s="539" t="s">
        <v>562</v>
      </c>
      <c r="S30" s="492" t="s">
        <v>516</v>
      </c>
      <c r="T30" s="492"/>
      <c r="U30" s="492"/>
      <c r="V30" s="492"/>
      <c r="W30" s="492"/>
      <c r="X30" s="492"/>
      <c r="Y30" s="492"/>
      <c r="Z30" s="492"/>
      <c r="AA30" s="492"/>
      <c r="AB30" s="205">
        <v>69</v>
      </c>
      <c r="AC30" s="499">
        <f>+'11'!C23</f>
        <v>0</v>
      </c>
      <c r="AD30" s="499"/>
      <c r="AE30" s="499"/>
      <c r="AF30" s="499"/>
      <c r="AG30" s="499"/>
      <c r="AH30" s="500"/>
      <c r="AI30" s="55" t="s">
        <v>337</v>
      </c>
      <c r="AZ30" s="157"/>
      <c r="BA30" s="157"/>
    </row>
    <row r="31" spans="1:259" ht="13.9" customHeight="1">
      <c r="A31" s="472"/>
      <c r="B31" s="425" t="s">
        <v>82</v>
      </c>
      <c r="C31" s="425"/>
      <c r="D31" s="425"/>
      <c r="E31" s="425"/>
      <c r="F31" s="425"/>
      <c r="G31" s="425"/>
      <c r="H31" s="425"/>
      <c r="I31" s="425"/>
      <c r="J31" s="425"/>
      <c r="K31" s="74">
        <v>43</v>
      </c>
      <c r="L31" s="427">
        <f>+'7'!C16</f>
        <v>0</v>
      </c>
      <c r="M31" s="427"/>
      <c r="N31" s="427"/>
      <c r="O31" s="427"/>
      <c r="P31" s="427"/>
      <c r="Q31" s="427"/>
      <c r="R31" s="540"/>
      <c r="S31" s="425" t="s">
        <v>519</v>
      </c>
      <c r="T31" s="425"/>
      <c r="U31" s="425"/>
      <c r="V31" s="425"/>
      <c r="W31" s="425"/>
      <c r="X31" s="425"/>
      <c r="Y31" s="425"/>
      <c r="Z31" s="425"/>
      <c r="AA31" s="425"/>
      <c r="AB31" s="74">
        <v>70</v>
      </c>
      <c r="AC31" s="474">
        <f>+'11'!C34</f>
        <v>0</v>
      </c>
      <c r="AD31" s="474"/>
      <c r="AE31" s="474"/>
      <c r="AF31" s="474"/>
      <c r="AG31" s="474"/>
      <c r="AH31" s="475"/>
      <c r="AI31" s="55" t="s">
        <v>320</v>
      </c>
      <c r="AZ31" s="78"/>
      <c r="BA31" s="78"/>
    </row>
    <row r="32" spans="1:259" ht="13.9" customHeight="1">
      <c r="A32" s="472"/>
      <c r="B32" s="424" t="s">
        <v>87</v>
      </c>
      <c r="C32" s="424"/>
      <c r="D32" s="424"/>
      <c r="E32" s="424"/>
      <c r="F32" s="424"/>
      <c r="G32" s="424"/>
      <c r="H32" s="424"/>
      <c r="I32" s="424"/>
      <c r="J32" s="424"/>
      <c r="K32" s="72">
        <v>44</v>
      </c>
      <c r="L32" s="428">
        <f>+'7'!C25</f>
        <v>0</v>
      </c>
      <c r="M32" s="428"/>
      <c r="N32" s="428"/>
      <c r="O32" s="428"/>
      <c r="P32" s="428"/>
      <c r="Q32" s="428"/>
      <c r="R32" s="540"/>
      <c r="S32" s="492" t="s">
        <v>563</v>
      </c>
      <c r="T32" s="492"/>
      <c r="U32" s="492"/>
      <c r="V32" s="492"/>
      <c r="W32" s="492"/>
      <c r="X32" s="492"/>
      <c r="Y32" s="492"/>
      <c r="Z32" s="492"/>
      <c r="AA32" s="492"/>
      <c r="AB32" s="205">
        <v>71</v>
      </c>
      <c r="AC32" s="499">
        <f>+'11'!C35</f>
        <v>0</v>
      </c>
      <c r="AD32" s="499"/>
      <c r="AE32" s="499"/>
      <c r="AF32" s="499"/>
      <c r="AG32" s="499"/>
      <c r="AH32" s="500"/>
      <c r="AI32" s="55" t="s">
        <v>400</v>
      </c>
      <c r="AZ32" s="78"/>
      <c r="BA32" s="78"/>
    </row>
    <row r="33" spans="1:72" ht="13.9" customHeight="1">
      <c r="A33" s="472"/>
      <c r="B33" s="477" t="s">
        <v>88</v>
      </c>
      <c r="C33" s="477"/>
      <c r="D33" s="477"/>
      <c r="E33" s="477"/>
      <c r="F33" s="477"/>
      <c r="G33" s="477"/>
      <c r="H33" s="477"/>
      <c r="I33" s="477"/>
      <c r="J33" s="477"/>
      <c r="K33" s="77">
        <v>45</v>
      </c>
      <c r="L33" s="478">
        <f>+'7'!C26</f>
        <v>0</v>
      </c>
      <c r="M33" s="478"/>
      <c r="N33" s="478"/>
      <c r="O33" s="478"/>
      <c r="P33" s="478"/>
      <c r="Q33" s="478"/>
      <c r="R33" s="540"/>
      <c r="S33" s="425" t="s">
        <v>564</v>
      </c>
      <c r="T33" s="425"/>
      <c r="U33" s="425"/>
      <c r="V33" s="425"/>
      <c r="W33" s="425"/>
      <c r="X33" s="425"/>
      <c r="Y33" s="425"/>
      <c r="Z33" s="425"/>
      <c r="AA33" s="425"/>
      <c r="AB33" s="74">
        <v>72</v>
      </c>
      <c r="AC33" s="474">
        <f>+'11'!C36</f>
        <v>0</v>
      </c>
      <c r="AD33" s="474"/>
      <c r="AE33" s="474"/>
      <c r="AF33" s="474"/>
      <c r="AG33" s="474"/>
      <c r="AH33" s="475"/>
      <c r="AI33" s="186" t="s">
        <v>383</v>
      </c>
      <c r="AZ33" s="78"/>
      <c r="BA33" s="78"/>
    </row>
    <row r="34" spans="1:72" ht="17.25" customHeight="1">
      <c r="A34" s="472"/>
      <c r="B34" s="507" t="s">
        <v>89</v>
      </c>
      <c r="C34" s="424"/>
      <c r="D34" s="424"/>
      <c r="E34" s="424"/>
      <c r="F34" s="424"/>
      <c r="G34" s="424"/>
      <c r="H34" s="424"/>
      <c r="I34" s="424"/>
      <c r="J34" s="424"/>
      <c r="K34" s="72">
        <v>46</v>
      </c>
      <c r="L34" s="428">
        <f>+'7'!C27</f>
        <v>0</v>
      </c>
      <c r="M34" s="428"/>
      <c r="N34" s="428"/>
      <c r="O34" s="428"/>
      <c r="P34" s="428"/>
      <c r="Q34" s="428"/>
      <c r="R34" s="540"/>
      <c r="S34" s="444" t="s">
        <v>989</v>
      </c>
      <c r="T34" s="508"/>
      <c r="U34" s="508"/>
      <c r="V34" s="508"/>
      <c r="W34" s="508"/>
      <c r="X34" s="508"/>
      <c r="Y34" s="508"/>
      <c r="Z34" s="508"/>
      <c r="AA34" s="508"/>
      <c r="AB34" s="202">
        <v>73</v>
      </c>
      <c r="AC34" s="509">
        <f>+'11'!C37</f>
        <v>0</v>
      </c>
      <c r="AD34" s="509"/>
      <c r="AE34" s="509"/>
      <c r="AF34" s="509"/>
      <c r="AG34" s="509"/>
      <c r="AH34" s="510"/>
      <c r="AI34" s="203"/>
      <c r="AJ34" s="204"/>
      <c r="AK34" s="204"/>
      <c r="AZ34" s="78"/>
      <c r="BA34" s="78"/>
    </row>
    <row r="35" spans="1:72" ht="19.149999999999999" customHeight="1">
      <c r="A35" s="472"/>
      <c r="B35" s="425" t="s">
        <v>90</v>
      </c>
      <c r="C35" s="425"/>
      <c r="D35" s="425"/>
      <c r="E35" s="425"/>
      <c r="F35" s="425"/>
      <c r="G35" s="425"/>
      <c r="H35" s="425"/>
      <c r="I35" s="425"/>
      <c r="J35" s="425"/>
      <c r="K35" s="74">
        <v>47</v>
      </c>
      <c r="L35" s="427">
        <f>+'7'!F28</f>
        <v>0</v>
      </c>
      <c r="M35" s="427"/>
      <c r="N35" s="427"/>
      <c r="O35" s="427"/>
      <c r="P35" s="427"/>
      <c r="Q35" s="427"/>
      <c r="R35" s="540"/>
      <c r="S35" s="477" t="s">
        <v>565</v>
      </c>
      <c r="T35" s="477"/>
      <c r="U35" s="477"/>
      <c r="V35" s="477"/>
      <c r="W35" s="477"/>
      <c r="X35" s="477"/>
      <c r="Y35" s="477"/>
      <c r="Z35" s="477"/>
      <c r="AA35" s="477"/>
      <c r="AB35" s="77">
        <v>74</v>
      </c>
      <c r="AC35" s="505">
        <f>+'11'!C38</f>
        <v>0</v>
      </c>
      <c r="AD35" s="505"/>
      <c r="AE35" s="505"/>
      <c r="AF35" s="505"/>
      <c r="AG35" s="505"/>
      <c r="AH35" s="506"/>
      <c r="AI35" s="186" t="s">
        <v>315</v>
      </c>
      <c r="AJ35" s="255"/>
    </row>
    <row r="36" spans="1:72" ht="13.9" customHeight="1">
      <c r="A36" s="473"/>
      <c r="B36" s="542" t="s">
        <v>91</v>
      </c>
      <c r="C36" s="542"/>
      <c r="D36" s="542"/>
      <c r="E36" s="542"/>
      <c r="F36" s="542"/>
      <c r="G36" s="542"/>
      <c r="H36" s="542"/>
      <c r="I36" s="542"/>
      <c r="J36" s="542"/>
      <c r="K36" s="80">
        <v>48</v>
      </c>
      <c r="L36" s="543">
        <f>+'7'!C29</f>
        <v>0</v>
      </c>
      <c r="M36" s="543"/>
      <c r="N36" s="543"/>
      <c r="O36" s="543"/>
      <c r="P36" s="543"/>
      <c r="Q36" s="543"/>
      <c r="R36" s="540"/>
      <c r="S36" s="544" t="s">
        <v>1042</v>
      </c>
      <c r="T36" s="544"/>
      <c r="U36" s="544"/>
      <c r="V36" s="544"/>
      <c r="W36" s="544"/>
      <c r="X36" s="544"/>
      <c r="Y36" s="544"/>
      <c r="Z36" s="544"/>
      <c r="AA36" s="544"/>
      <c r="AB36" s="79">
        <v>75</v>
      </c>
      <c r="AC36" s="454">
        <f>+'11'!C39</f>
        <v>0</v>
      </c>
      <c r="AD36" s="454"/>
      <c r="AE36" s="454"/>
      <c r="AF36" s="454"/>
      <c r="AG36" s="454"/>
      <c r="AH36" s="517"/>
      <c r="AI36" s="186" t="s">
        <v>322</v>
      </c>
    </row>
    <row r="37" spans="1:72" ht="16.5" customHeight="1">
      <c r="A37" s="511" t="s">
        <v>192</v>
      </c>
      <c r="B37" s="512" t="s">
        <v>745</v>
      </c>
      <c r="C37" s="513"/>
      <c r="D37" s="513"/>
      <c r="E37" s="513"/>
      <c r="F37" s="513"/>
      <c r="G37" s="513"/>
      <c r="H37" s="513"/>
      <c r="I37" s="513"/>
      <c r="J37" s="513"/>
      <c r="K37" s="76">
        <v>49</v>
      </c>
      <c r="L37" s="514">
        <f>+'8'!C43</f>
        <v>0</v>
      </c>
      <c r="M37" s="514"/>
      <c r="N37" s="514"/>
      <c r="O37" s="514"/>
      <c r="P37" s="514"/>
      <c r="Q37" s="514"/>
      <c r="R37" s="540"/>
      <c r="S37" s="425" t="s">
        <v>1041</v>
      </c>
      <c r="T37" s="425"/>
      <c r="U37" s="425"/>
      <c r="V37" s="425"/>
      <c r="W37" s="425"/>
      <c r="X37" s="425"/>
      <c r="Y37" s="425"/>
      <c r="Z37" s="425"/>
      <c r="AA37" s="425"/>
      <c r="AB37" s="74">
        <v>76</v>
      </c>
      <c r="AC37" s="474">
        <f>+'11'!C40</f>
        <v>0</v>
      </c>
      <c r="AD37" s="474"/>
      <c r="AE37" s="474"/>
      <c r="AF37" s="474"/>
      <c r="AG37" s="474"/>
      <c r="AH37" s="475"/>
      <c r="AI37" s="187" t="s">
        <v>340</v>
      </c>
    </row>
    <row r="38" spans="1:72" ht="13.9" customHeight="1">
      <c r="A38" s="471"/>
      <c r="B38" s="515" t="s">
        <v>457</v>
      </c>
      <c r="C38" s="424"/>
      <c r="D38" s="424"/>
      <c r="E38" s="424"/>
      <c r="F38" s="424"/>
      <c r="G38" s="424"/>
      <c r="H38" s="424"/>
      <c r="I38" s="424"/>
      <c r="J38" s="424"/>
      <c r="K38" s="72">
        <v>50</v>
      </c>
      <c r="L38" s="428">
        <f>+'8'!C49</f>
        <v>0</v>
      </c>
      <c r="M38" s="428"/>
      <c r="N38" s="428"/>
      <c r="O38" s="428"/>
      <c r="P38" s="428"/>
      <c r="Q38" s="428"/>
      <c r="R38" s="540"/>
      <c r="S38" s="507" t="s">
        <v>520</v>
      </c>
      <c r="T38" s="507"/>
      <c r="U38" s="507"/>
      <c r="V38" s="507"/>
      <c r="W38" s="507"/>
      <c r="X38" s="507"/>
      <c r="Y38" s="507"/>
      <c r="Z38" s="507"/>
      <c r="AA38" s="507"/>
      <c r="AB38" s="72">
        <v>77</v>
      </c>
      <c r="AC38" s="454">
        <f>+'11'!C45</f>
        <v>0</v>
      </c>
      <c r="AD38" s="454"/>
      <c r="AE38" s="454"/>
      <c r="AF38" s="454"/>
      <c r="AG38" s="454"/>
      <c r="AH38" s="517"/>
      <c r="AI38" s="186" t="s">
        <v>321</v>
      </c>
    </row>
    <row r="39" spans="1:72" ht="13.9" customHeight="1">
      <c r="A39" s="471"/>
      <c r="B39" s="518" t="s">
        <v>458</v>
      </c>
      <c r="C39" s="477"/>
      <c r="D39" s="477"/>
      <c r="E39" s="477"/>
      <c r="F39" s="477"/>
      <c r="G39" s="477"/>
      <c r="H39" s="477"/>
      <c r="I39" s="477"/>
      <c r="J39" s="477"/>
      <c r="K39" s="77">
        <v>51</v>
      </c>
      <c r="L39" s="478">
        <f>+'8'!C53</f>
        <v>0</v>
      </c>
      <c r="M39" s="478"/>
      <c r="N39" s="478"/>
      <c r="O39" s="478"/>
      <c r="P39" s="478"/>
      <c r="Q39" s="478"/>
      <c r="R39" s="540"/>
      <c r="S39" s="425" t="s">
        <v>524</v>
      </c>
      <c r="T39" s="425"/>
      <c r="U39" s="425"/>
      <c r="V39" s="425"/>
      <c r="W39" s="425"/>
      <c r="X39" s="425"/>
      <c r="Y39" s="425"/>
      <c r="Z39" s="425"/>
      <c r="AA39" s="425"/>
      <c r="AB39" s="74">
        <v>78</v>
      </c>
      <c r="AC39" s="474">
        <f>+'11'!C52</f>
        <v>0</v>
      </c>
      <c r="AD39" s="474"/>
      <c r="AE39" s="474"/>
      <c r="AF39" s="474"/>
      <c r="AG39" s="474"/>
      <c r="AH39" s="475"/>
      <c r="AI39" s="186" t="s">
        <v>341</v>
      </c>
    </row>
    <row r="40" spans="1:72" ht="13.9" customHeight="1">
      <c r="A40" s="519" t="s">
        <v>300</v>
      </c>
      <c r="B40" s="521" t="s">
        <v>474</v>
      </c>
      <c r="C40" s="522"/>
      <c r="D40" s="522"/>
      <c r="E40" s="522"/>
      <c r="F40" s="522"/>
      <c r="G40" s="522"/>
      <c r="H40" s="522"/>
      <c r="I40" s="522"/>
      <c r="J40" s="522"/>
      <c r="K40" s="200">
        <v>52</v>
      </c>
      <c r="L40" s="523">
        <f>+'9'!C36</f>
        <v>0</v>
      </c>
      <c r="M40" s="523"/>
      <c r="N40" s="523"/>
      <c r="O40" s="523"/>
      <c r="P40" s="523"/>
      <c r="Q40" s="524"/>
      <c r="R40" s="540"/>
      <c r="S40" s="516" t="s">
        <v>1039</v>
      </c>
      <c r="T40" s="516"/>
      <c r="U40" s="516"/>
      <c r="V40" s="516"/>
      <c r="W40" s="516"/>
      <c r="X40" s="516"/>
      <c r="Y40" s="516"/>
      <c r="Z40" s="516"/>
      <c r="AA40" s="516"/>
      <c r="AB40" s="72">
        <v>79</v>
      </c>
      <c r="AC40" s="454">
        <f>+'11'!C53</f>
        <v>0</v>
      </c>
      <c r="AD40" s="454"/>
      <c r="AE40" s="454"/>
      <c r="AF40" s="454"/>
      <c r="AG40" s="454"/>
      <c r="AH40" s="517"/>
      <c r="AI40" s="186" t="s">
        <v>412</v>
      </c>
      <c r="BR40" s="160"/>
      <c r="BS40" s="160"/>
      <c r="BT40" s="160"/>
    </row>
    <row r="41" spans="1:72" ht="13.9" customHeight="1">
      <c r="A41" s="445"/>
      <c r="B41" s="441" t="s">
        <v>477</v>
      </c>
      <c r="C41" s="425"/>
      <c r="D41" s="425"/>
      <c r="E41" s="425"/>
      <c r="F41" s="425"/>
      <c r="G41" s="425"/>
      <c r="H41" s="425"/>
      <c r="I41" s="425"/>
      <c r="J41" s="425"/>
      <c r="K41" s="74">
        <v>53</v>
      </c>
      <c r="L41" s="427">
        <f>+'10'!C12</f>
        <v>0</v>
      </c>
      <c r="M41" s="427"/>
      <c r="N41" s="427"/>
      <c r="O41" s="427"/>
      <c r="P41" s="427"/>
      <c r="Q41" s="442"/>
      <c r="R41" s="540"/>
      <c r="S41" s="425" t="s">
        <v>1040</v>
      </c>
      <c r="T41" s="425"/>
      <c r="U41" s="425"/>
      <c r="V41" s="425"/>
      <c r="W41" s="425"/>
      <c r="X41" s="425"/>
      <c r="Y41" s="425"/>
      <c r="Z41" s="425"/>
      <c r="AA41" s="425"/>
      <c r="AB41" s="74">
        <v>80</v>
      </c>
      <c r="AC41" s="474">
        <f>+'11'!C54</f>
        <v>0</v>
      </c>
      <c r="AD41" s="474"/>
      <c r="AE41" s="474"/>
      <c r="AF41" s="474"/>
      <c r="AG41" s="474"/>
      <c r="AH41" s="475"/>
      <c r="AI41" s="186" t="s">
        <v>342</v>
      </c>
      <c r="BR41" s="81"/>
      <c r="BS41" s="81"/>
      <c r="BT41" s="81"/>
    </row>
    <row r="42" spans="1:72" ht="13.9" customHeight="1">
      <c r="A42" s="445"/>
      <c r="B42" s="435" t="s">
        <v>903</v>
      </c>
      <c r="C42" s="424"/>
      <c r="D42" s="424"/>
      <c r="E42" s="424"/>
      <c r="F42" s="424"/>
      <c r="G42" s="424"/>
      <c r="H42" s="424"/>
      <c r="I42" s="424"/>
      <c r="J42" s="424"/>
      <c r="K42" s="72">
        <v>54</v>
      </c>
      <c r="L42" s="428">
        <f>+'10'!C13</f>
        <v>0</v>
      </c>
      <c r="M42" s="428"/>
      <c r="N42" s="428"/>
      <c r="O42" s="428"/>
      <c r="P42" s="428"/>
      <c r="Q42" s="436"/>
      <c r="R42" s="540"/>
      <c r="S42" s="525" t="s">
        <v>566</v>
      </c>
      <c r="T42" s="525"/>
      <c r="U42" s="525"/>
      <c r="V42" s="525"/>
      <c r="W42" s="525"/>
      <c r="X42" s="525"/>
      <c r="Y42" s="525"/>
      <c r="Z42" s="525"/>
      <c r="AA42" s="525"/>
      <c r="AB42" s="80">
        <v>81</v>
      </c>
      <c r="AC42" s="499">
        <f>+'11'!C55</f>
        <v>0</v>
      </c>
      <c r="AD42" s="499"/>
      <c r="AE42" s="499"/>
      <c r="AF42" s="499"/>
      <c r="AG42" s="499"/>
      <c r="AH42" s="500"/>
      <c r="AI42" s="186" t="s">
        <v>361</v>
      </c>
      <c r="BR42" s="167"/>
      <c r="BS42" s="167"/>
      <c r="BT42" s="167"/>
    </row>
    <row r="43" spans="1:72" ht="13.9" customHeight="1">
      <c r="A43" s="445"/>
      <c r="B43" s="441" t="s">
        <v>486</v>
      </c>
      <c r="C43" s="425"/>
      <c r="D43" s="425"/>
      <c r="E43" s="425"/>
      <c r="F43" s="425"/>
      <c r="G43" s="425"/>
      <c r="H43" s="425"/>
      <c r="I43" s="425"/>
      <c r="J43" s="425"/>
      <c r="K43" s="74">
        <v>55</v>
      </c>
      <c r="L43" s="427">
        <f>+'10'!C28</f>
        <v>0</v>
      </c>
      <c r="M43" s="427"/>
      <c r="N43" s="427"/>
      <c r="O43" s="427"/>
      <c r="P43" s="427"/>
      <c r="Q43" s="442"/>
      <c r="R43" s="540"/>
      <c r="S43" s="425" t="s">
        <v>567</v>
      </c>
      <c r="T43" s="425"/>
      <c r="U43" s="425"/>
      <c r="V43" s="425"/>
      <c r="W43" s="425"/>
      <c r="X43" s="425"/>
      <c r="Y43" s="425"/>
      <c r="Z43" s="425"/>
      <c r="AA43" s="425"/>
      <c r="AB43" s="74">
        <v>82</v>
      </c>
      <c r="AC43" s="474">
        <f>+'11'!C56</f>
        <v>0</v>
      </c>
      <c r="AD43" s="474"/>
      <c r="AE43" s="474"/>
      <c r="AF43" s="474"/>
      <c r="AG43" s="474"/>
      <c r="AH43" s="475"/>
      <c r="AI43" s="186" t="s">
        <v>343</v>
      </c>
      <c r="BR43" s="112"/>
      <c r="BS43" s="112"/>
      <c r="BT43" s="112"/>
    </row>
    <row r="44" spans="1:72" ht="13.9" customHeight="1">
      <c r="A44" s="520"/>
      <c r="B44" s="535" t="s">
        <v>487</v>
      </c>
      <c r="C44" s="536"/>
      <c r="D44" s="536"/>
      <c r="E44" s="536"/>
      <c r="F44" s="536"/>
      <c r="G44" s="536"/>
      <c r="H44" s="536"/>
      <c r="I44" s="536"/>
      <c r="J44" s="536"/>
      <c r="K44" s="201">
        <v>56</v>
      </c>
      <c r="L44" s="537">
        <f>+'10'!C30</f>
        <v>0</v>
      </c>
      <c r="M44" s="537"/>
      <c r="N44" s="537"/>
      <c r="O44" s="537"/>
      <c r="P44" s="537"/>
      <c r="Q44" s="538"/>
      <c r="R44" s="540"/>
      <c r="S44" s="516" t="s">
        <v>568</v>
      </c>
      <c r="T44" s="516"/>
      <c r="U44" s="516"/>
      <c r="V44" s="516"/>
      <c r="W44" s="516"/>
      <c r="X44" s="516"/>
      <c r="Y44" s="516"/>
      <c r="Z44" s="516"/>
      <c r="AA44" s="516"/>
      <c r="AB44" s="80">
        <v>83</v>
      </c>
      <c r="AC44" s="499">
        <f>+'12'!C5</f>
        <v>0</v>
      </c>
      <c r="AD44" s="499"/>
      <c r="AE44" s="499"/>
      <c r="AF44" s="499"/>
      <c r="AG44" s="499"/>
      <c r="AH44" s="500"/>
      <c r="AI44" s="186"/>
      <c r="BR44" s="112"/>
      <c r="BS44" s="112"/>
      <c r="BT44" s="112"/>
    </row>
    <row r="45" spans="1:72" ht="12.75">
      <c r="A45" s="217"/>
      <c r="B45" s="218"/>
      <c r="C45" s="218"/>
      <c r="D45" s="218"/>
      <c r="E45" s="218"/>
      <c r="F45" s="218"/>
      <c r="G45" s="218"/>
      <c r="H45" s="218"/>
      <c r="I45" s="218"/>
      <c r="J45" s="218"/>
      <c r="K45" s="218"/>
      <c r="L45" s="218"/>
      <c r="M45" s="218"/>
      <c r="N45" s="218"/>
      <c r="O45" s="218"/>
      <c r="P45" s="218"/>
      <c r="Q45" s="219"/>
      <c r="R45" s="541"/>
      <c r="S45" s="477" t="s">
        <v>569</v>
      </c>
      <c r="T45" s="477"/>
      <c r="U45" s="477"/>
      <c r="V45" s="477"/>
      <c r="W45" s="477"/>
      <c r="X45" s="477"/>
      <c r="Y45" s="477"/>
      <c r="Z45" s="477"/>
      <c r="AA45" s="477"/>
      <c r="AB45" s="77">
        <v>84</v>
      </c>
      <c r="AC45" s="505">
        <f>+'12'!C6</f>
        <v>0</v>
      </c>
      <c r="AD45" s="505"/>
      <c r="AE45" s="505"/>
      <c r="AF45" s="505"/>
      <c r="AG45" s="505"/>
      <c r="AH45" s="506"/>
      <c r="AI45" s="186" t="s">
        <v>385</v>
      </c>
      <c r="BR45" s="159"/>
      <c r="BS45" s="159"/>
      <c r="BT45" s="159"/>
    </row>
    <row r="46" spans="1:72" ht="13.9" customHeight="1">
      <c r="A46" s="220"/>
      <c r="B46" s="216"/>
      <c r="C46" s="216"/>
      <c r="D46" s="216"/>
      <c r="E46" s="216"/>
      <c r="F46" s="216"/>
      <c r="G46" s="216"/>
      <c r="H46" s="216"/>
      <c r="I46" s="216"/>
      <c r="J46" s="216"/>
      <c r="K46" s="216"/>
      <c r="L46" s="216"/>
      <c r="M46" s="216"/>
      <c r="N46" s="216"/>
      <c r="O46" s="216"/>
      <c r="P46" s="216"/>
      <c r="Q46" s="221"/>
      <c r="R46" s="526" t="s">
        <v>990</v>
      </c>
      <c r="S46" s="527"/>
      <c r="T46" s="527"/>
      <c r="U46" s="527"/>
      <c r="V46" s="527"/>
      <c r="W46" s="527"/>
      <c r="X46" s="527"/>
      <c r="Y46" s="527"/>
      <c r="Z46" s="527"/>
      <c r="AA46" s="527"/>
      <c r="AB46" s="527"/>
      <c r="AC46" s="527"/>
      <c r="AD46" s="527"/>
      <c r="AE46" s="527"/>
      <c r="AF46" s="527"/>
      <c r="AG46" s="527"/>
      <c r="AH46" s="528"/>
      <c r="AI46" s="186" t="s">
        <v>380</v>
      </c>
      <c r="BR46" s="159"/>
      <c r="BS46" s="159"/>
      <c r="BT46" s="159"/>
    </row>
    <row r="47" spans="1:72" ht="13.9" customHeight="1">
      <c r="A47" s="220"/>
      <c r="B47" s="216"/>
      <c r="C47" s="216"/>
      <c r="D47" s="216"/>
      <c r="E47" s="216"/>
      <c r="F47" s="216"/>
      <c r="G47" s="216"/>
      <c r="H47" s="216"/>
      <c r="I47" s="216"/>
      <c r="J47" s="216"/>
      <c r="K47" s="216"/>
      <c r="L47" s="216"/>
      <c r="M47" s="216"/>
      <c r="N47" s="216"/>
      <c r="O47" s="216"/>
      <c r="P47" s="216"/>
      <c r="Q47" s="221"/>
      <c r="R47" s="529"/>
      <c r="S47" s="530"/>
      <c r="T47" s="530"/>
      <c r="U47" s="530"/>
      <c r="V47" s="530"/>
      <c r="W47" s="530"/>
      <c r="X47" s="530"/>
      <c r="Y47" s="530"/>
      <c r="Z47" s="530"/>
      <c r="AA47" s="530"/>
      <c r="AB47" s="530"/>
      <c r="AC47" s="530"/>
      <c r="AD47" s="530"/>
      <c r="AE47" s="530"/>
      <c r="AF47" s="530"/>
      <c r="AG47" s="530"/>
      <c r="AH47" s="531"/>
      <c r="AI47" s="186" t="s">
        <v>338</v>
      </c>
      <c r="BR47" s="159"/>
      <c r="BS47" s="159"/>
      <c r="BT47" s="159"/>
    </row>
    <row r="48" spans="1:72" ht="13.9" customHeight="1">
      <c r="A48" s="220"/>
      <c r="B48" s="216"/>
      <c r="C48" s="216"/>
      <c r="D48" s="216"/>
      <c r="E48" s="216"/>
      <c r="F48" s="216"/>
      <c r="G48" s="216"/>
      <c r="H48" s="216"/>
      <c r="I48" s="216"/>
      <c r="J48" s="216"/>
      <c r="K48" s="216"/>
      <c r="L48" s="216"/>
      <c r="M48" s="216"/>
      <c r="N48" s="216"/>
      <c r="O48" s="216"/>
      <c r="P48" s="216"/>
      <c r="Q48" s="221"/>
      <c r="R48" s="532"/>
      <c r="S48" s="533"/>
      <c r="T48" s="533"/>
      <c r="U48" s="533"/>
      <c r="V48" s="533"/>
      <c r="W48" s="533"/>
      <c r="X48" s="533"/>
      <c r="Y48" s="533"/>
      <c r="Z48" s="533"/>
      <c r="AA48" s="533"/>
      <c r="AB48" s="533"/>
      <c r="AC48" s="533"/>
      <c r="AD48" s="533"/>
      <c r="AE48" s="533"/>
      <c r="AF48" s="533"/>
      <c r="AG48" s="533"/>
      <c r="AH48" s="534"/>
      <c r="AI48" s="186" t="s">
        <v>381</v>
      </c>
      <c r="BR48" s="159"/>
      <c r="BS48" s="159"/>
      <c r="BT48" s="159"/>
    </row>
    <row r="49" spans="1:72" ht="13.9" customHeight="1">
      <c r="A49" s="545" t="s">
        <v>904</v>
      </c>
      <c r="B49" s="546"/>
      <c r="C49" s="546"/>
      <c r="D49" s="546"/>
      <c r="E49" s="546"/>
      <c r="F49" s="546"/>
      <c r="G49" s="547"/>
      <c r="H49" s="547"/>
      <c r="I49" s="547"/>
      <c r="J49" s="547"/>
      <c r="K49" s="547"/>
      <c r="L49" s="548" t="s">
        <v>905</v>
      </c>
      <c r="M49" s="548"/>
      <c r="N49" s="222"/>
      <c r="O49" s="549"/>
      <c r="P49" s="549"/>
      <c r="Q49" s="549"/>
      <c r="R49" s="550"/>
      <c r="S49" s="550"/>
      <c r="T49" s="550"/>
      <c r="U49" s="550"/>
      <c r="V49" s="550"/>
      <c r="W49" s="550"/>
      <c r="X49" s="550"/>
      <c r="Y49" s="550"/>
      <c r="Z49" s="550"/>
      <c r="AA49" s="550"/>
      <c r="AB49" s="550"/>
      <c r="AC49" s="550"/>
      <c r="AD49" s="550"/>
      <c r="AE49" s="550"/>
      <c r="AF49" s="550"/>
      <c r="AG49" s="550"/>
      <c r="AH49" s="551"/>
      <c r="AI49" s="185" t="s">
        <v>570</v>
      </c>
      <c r="BR49" s="82"/>
      <c r="BS49" s="82"/>
      <c r="BT49" s="82"/>
    </row>
    <row r="50" spans="1:72" ht="13.9" customHeight="1">
      <c r="A50" s="106"/>
      <c r="B50" s="162"/>
      <c r="C50" s="162"/>
      <c r="D50" s="162"/>
      <c r="E50" s="162"/>
      <c r="F50" s="107"/>
      <c r="G50" s="107"/>
      <c r="H50" s="107"/>
      <c r="I50" s="108"/>
      <c r="J50" s="552" t="s">
        <v>571</v>
      </c>
      <c r="K50" s="553"/>
      <c r="L50" s="553"/>
      <c r="M50" s="553"/>
      <c r="N50" s="553"/>
      <c r="O50" s="553"/>
      <c r="P50" s="553"/>
      <c r="Q50" s="553"/>
      <c r="R50" s="553"/>
      <c r="S50" s="553"/>
      <c r="T50" s="554"/>
      <c r="U50" s="555" t="s">
        <v>906</v>
      </c>
      <c r="V50" s="333"/>
      <c r="W50" s="333"/>
      <c r="X50" s="333"/>
      <c r="Y50" s="333"/>
      <c r="Z50" s="397"/>
      <c r="AA50" s="397"/>
      <c r="AB50" s="397"/>
      <c r="AC50" s="397"/>
      <c r="AD50" s="397"/>
      <c r="AE50" s="397"/>
      <c r="AF50" s="397"/>
      <c r="AG50" s="397"/>
      <c r="AH50" s="557"/>
      <c r="BR50" s="96"/>
      <c r="BS50" s="96"/>
      <c r="BT50" s="96"/>
    </row>
    <row r="51" spans="1:72" ht="13.9" customHeight="1">
      <c r="A51" s="83" t="s">
        <v>1038</v>
      </c>
      <c r="B51" s="162"/>
      <c r="C51" s="162"/>
      <c r="D51" s="162"/>
      <c r="E51" s="162"/>
      <c r="F51" s="558" t="s">
        <v>375</v>
      </c>
      <c r="G51" s="559"/>
      <c r="H51" s="161"/>
      <c r="I51" s="108"/>
      <c r="J51" s="553"/>
      <c r="K51" s="553"/>
      <c r="L51" s="553"/>
      <c r="M51" s="553"/>
      <c r="N51" s="553"/>
      <c r="O51" s="553"/>
      <c r="P51" s="553"/>
      <c r="Q51" s="553"/>
      <c r="R51" s="553"/>
      <c r="S51" s="553"/>
      <c r="T51" s="554"/>
      <c r="U51" s="556"/>
      <c r="V51" s="333"/>
      <c r="W51" s="333"/>
      <c r="X51" s="333"/>
      <c r="Y51" s="333"/>
      <c r="Z51" s="397"/>
      <c r="AA51" s="397"/>
      <c r="AB51" s="397"/>
      <c r="AC51" s="397"/>
      <c r="AD51" s="397"/>
      <c r="AE51" s="397"/>
      <c r="AF51" s="397"/>
      <c r="AG51" s="397"/>
      <c r="AH51" s="557"/>
      <c r="AI51" s="186" t="s">
        <v>375</v>
      </c>
    </row>
    <row r="52" spans="1:72" ht="13.9" customHeight="1">
      <c r="A52" s="84" t="s">
        <v>572</v>
      </c>
      <c r="B52" s="168"/>
      <c r="C52" s="168"/>
      <c r="D52" s="168"/>
      <c r="E52" s="168"/>
      <c r="F52" s="168"/>
      <c r="G52" s="168"/>
      <c r="H52" s="168"/>
      <c r="I52" s="163"/>
      <c r="J52" s="576" t="s">
        <v>573</v>
      </c>
      <c r="K52" s="576"/>
      <c r="L52" s="576"/>
      <c r="M52" s="576"/>
      <c r="N52" s="576"/>
      <c r="O52" s="576"/>
      <c r="P52" s="576"/>
      <c r="Q52" s="576"/>
      <c r="R52" s="576"/>
      <c r="S52" s="576"/>
      <c r="T52" s="577"/>
      <c r="U52" s="556"/>
      <c r="V52" s="333"/>
      <c r="W52" s="333"/>
      <c r="X52" s="333"/>
      <c r="Y52" s="333"/>
      <c r="Z52" s="578"/>
      <c r="AA52" s="579"/>
      <c r="AB52" s="579"/>
      <c r="AC52" s="579"/>
      <c r="AD52" s="579"/>
      <c r="AE52" s="579"/>
      <c r="AF52" s="580"/>
      <c r="AG52" s="397"/>
      <c r="AH52" s="557"/>
      <c r="AI52" s="186" t="s">
        <v>432</v>
      </c>
    </row>
    <row r="53" spans="1:72" ht="13.9" customHeight="1">
      <c r="A53" s="113"/>
      <c r="B53" s="168"/>
      <c r="C53" s="168"/>
      <c r="D53" s="168"/>
      <c r="E53" s="168"/>
      <c r="F53" s="168"/>
      <c r="G53" s="168"/>
      <c r="H53" s="168"/>
      <c r="I53" s="163"/>
      <c r="J53" s="563"/>
      <c r="K53" s="563"/>
      <c r="L53" s="563"/>
      <c r="M53" s="563"/>
      <c r="N53" s="563"/>
      <c r="O53" s="563"/>
      <c r="P53" s="563"/>
      <c r="Q53" s="563"/>
      <c r="R53" s="563"/>
      <c r="S53" s="563"/>
      <c r="T53" s="581"/>
      <c r="U53" s="556"/>
      <c r="V53" s="333"/>
      <c r="W53" s="333"/>
      <c r="X53" s="333"/>
      <c r="Y53" s="333"/>
      <c r="Z53" s="223"/>
      <c r="AA53" s="223"/>
      <c r="AB53" s="223"/>
      <c r="AC53" s="223"/>
      <c r="AD53" s="223"/>
      <c r="AE53" s="107"/>
      <c r="AF53" s="107"/>
      <c r="AG53" s="397"/>
      <c r="AH53" s="557"/>
      <c r="AI53" s="186" t="s">
        <v>433</v>
      </c>
    </row>
    <row r="54" spans="1:72" ht="19.5" customHeight="1">
      <c r="A54" s="114"/>
      <c r="B54" s="115"/>
      <c r="C54" s="115"/>
      <c r="D54" s="115"/>
      <c r="E54" s="115"/>
      <c r="F54" s="115"/>
      <c r="G54" s="115"/>
      <c r="H54" s="115"/>
      <c r="I54" s="164"/>
      <c r="J54" s="563"/>
      <c r="K54" s="563"/>
      <c r="L54" s="563"/>
      <c r="M54" s="563"/>
      <c r="N54" s="563"/>
      <c r="O54" s="563"/>
      <c r="P54" s="563"/>
      <c r="Q54" s="563"/>
      <c r="R54" s="563"/>
      <c r="S54" s="563"/>
      <c r="T54" s="563"/>
      <c r="U54" s="583" t="s">
        <v>574</v>
      </c>
      <c r="V54" s="584"/>
      <c r="W54" s="584"/>
      <c r="X54" s="584"/>
      <c r="Y54" s="584"/>
      <c r="Z54" s="584"/>
      <c r="AA54" s="584"/>
      <c r="AB54" s="584"/>
      <c r="AC54" s="584"/>
      <c r="AD54" s="584"/>
      <c r="AE54" s="584"/>
      <c r="AF54" s="584"/>
      <c r="AG54" s="584"/>
      <c r="AH54" s="585"/>
      <c r="AI54" s="186" t="s">
        <v>434</v>
      </c>
    </row>
    <row r="55" spans="1:72" ht="13.9" customHeight="1">
      <c r="A55" s="116"/>
      <c r="B55" s="107"/>
      <c r="C55" s="107"/>
      <c r="D55" s="107"/>
      <c r="E55" s="107"/>
      <c r="F55" s="107"/>
      <c r="G55" s="107"/>
      <c r="H55" s="107"/>
      <c r="I55" s="162"/>
      <c r="J55" s="582"/>
      <c r="K55" s="563"/>
      <c r="L55" s="563"/>
      <c r="M55" s="563"/>
      <c r="N55" s="563"/>
      <c r="O55" s="563"/>
      <c r="P55" s="563"/>
      <c r="Q55" s="563"/>
      <c r="R55" s="563"/>
      <c r="S55" s="563"/>
      <c r="T55" s="563"/>
      <c r="U55" s="224"/>
      <c r="V55" s="193"/>
      <c r="W55" s="193"/>
      <c r="X55" s="193"/>
      <c r="Y55" s="193"/>
      <c r="Z55" s="193"/>
      <c r="AA55" s="193"/>
      <c r="AB55" s="193"/>
      <c r="AC55" s="119"/>
      <c r="AD55" s="96"/>
      <c r="AE55" s="96"/>
      <c r="AF55" s="31"/>
      <c r="AG55" s="31"/>
      <c r="AH55" s="225"/>
      <c r="AI55" s="186" t="s">
        <v>330</v>
      </c>
    </row>
    <row r="56" spans="1:72" ht="13.9" customHeight="1">
      <c r="A56" s="85" t="s">
        <v>575</v>
      </c>
      <c r="B56" s="104"/>
      <c r="C56" s="104"/>
      <c r="D56" s="86"/>
      <c r="E56" s="117"/>
      <c r="F56" s="117"/>
      <c r="G56" s="87"/>
      <c r="H56" s="104"/>
      <c r="I56" s="166"/>
      <c r="J56" s="582"/>
      <c r="K56" s="563"/>
      <c r="L56" s="563"/>
      <c r="M56" s="563"/>
      <c r="N56" s="563"/>
      <c r="O56" s="563"/>
      <c r="P56" s="563"/>
      <c r="Q56" s="563"/>
      <c r="R56" s="563"/>
      <c r="S56" s="563"/>
      <c r="T56" s="563"/>
      <c r="U56" s="224"/>
      <c r="V56" s="193"/>
      <c r="W56" s="193"/>
      <c r="X56" s="193"/>
      <c r="Y56" s="193"/>
      <c r="Z56" s="193"/>
      <c r="AA56" s="193"/>
      <c r="AB56" s="193"/>
      <c r="AC56" s="96"/>
      <c r="AD56" s="96"/>
      <c r="AE56" s="96"/>
      <c r="AF56" s="96"/>
      <c r="AG56" s="96"/>
      <c r="AH56" s="226"/>
      <c r="AI56" s="186" t="s">
        <v>435</v>
      </c>
    </row>
    <row r="57" spans="1:72" ht="13.9" customHeight="1">
      <c r="A57" s="83" t="s">
        <v>576</v>
      </c>
      <c r="B57" s="161"/>
      <c r="C57" s="161"/>
      <c r="D57" s="161"/>
      <c r="E57" s="107"/>
      <c r="F57" s="544" t="s">
        <v>577</v>
      </c>
      <c r="G57" s="387"/>
      <c r="H57" s="387"/>
      <c r="I57" s="87"/>
      <c r="J57" s="582"/>
      <c r="K57" s="563"/>
      <c r="L57" s="563"/>
      <c r="M57" s="563"/>
      <c r="N57" s="563"/>
      <c r="O57" s="563"/>
      <c r="P57" s="563"/>
      <c r="Q57" s="563"/>
      <c r="R57" s="563"/>
      <c r="S57" s="563"/>
      <c r="T57" s="563"/>
      <c r="U57" s="224"/>
      <c r="V57" s="193"/>
      <c r="W57" s="193"/>
      <c r="X57" s="193"/>
      <c r="Y57" s="193"/>
      <c r="Z57" s="193"/>
      <c r="AA57" s="193"/>
      <c r="AB57" s="193"/>
      <c r="AC57" s="96"/>
      <c r="AD57" s="96"/>
      <c r="AE57" s="96"/>
      <c r="AF57" s="96"/>
      <c r="AG57" s="96"/>
      <c r="AH57" s="226"/>
      <c r="AI57" s="186" t="s">
        <v>357</v>
      </c>
    </row>
    <row r="58" spans="1:72" ht="13.9" customHeight="1">
      <c r="A58" s="113"/>
      <c r="B58" s="168"/>
      <c r="C58" s="168"/>
      <c r="D58" s="168"/>
      <c r="E58" s="168"/>
      <c r="F58" s="168"/>
      <c r="G58" s="168"/>
      <c r="H58" s="168"/>
      <c r="I58" s="118"/>
      <c r="J58" s="582"/>
      <c r="K58" s="563"/>
      <c r="L58" s="563"/>
      <c r="M58" s="563"/>
      <c r="N58" s="563"/>
      <c r="O58" s="563"/>
      <c r="P58" s="563"/>
      <c r="Q58" s="563"/>
      <c r="R58" s="563"/>
      <c r="S58" s="563"/>
      <c r="T58" s="563"/>
      <c r="U58" s="224"/>
      <c r="V58" s="193"/>
      <c r="W58" s="193"/>
      <c r="X58" s="193"/>
      <c r="Y58" s="193"/>
      <c r="Z58" s="193"/>
      <c r="AA58" s="193"/>
      <c r="AB58" s="193"/>
      <c r="AC58" s="96"/>
      <c r="AD58" s="96"/>
      <c r="AE58" s="96"/>
      <c r="AF58" s="96"/>
      <c r="AG58" s="96"/>
      <c r="AH58" s="226"/>
      <c r="AI58" s="186" t="s">
        <v>331</v>
      </c>
    </row>
    <row r="59" spans="1:72" ht="13.9" customHeight="1">
      <c r="A59" s="113"/>
      <c r="B59" s="168"/>
      <c r="C59" s="168"/>
      <c r="D59" s="168"/>
      <c r="E59" s="168"/>
      <c r="F59" s="168"/>
      <c r="G59" s="168"/>
      <c r="H59" s="168"/>
      <c r="I59" s="118"/>
      <c r="J59" s="582"/>
      <c r="K59" s="563"/>
      <c r="L59" s="563"/>
      <c r="M59" s="563"/>
      <c r="N59" s="563"/>
      <c r="O59" s="563"/>
      <c r="P59" s="563"/>
      <c r="Q59" s="563"/>
      <c r="R59" s="563"/>
      <c r="S59" s="563"/>
      <c r="T59" s="563"/>
      <c r="U59" s="224"/>
      <c r="V59" s="193"/>
      <c r="W59" s="193"/>
      <c r="X59" s="193"/>
      <c r="Y59" s="193"/>
      <c r="Z59" s="193"/>
      <c r="AA59" s="193"/>
      <c r="AB59" s="193"/>
      <c r="AC59" s="96"/>
      <c r="AD59" s="96"/>
      <c r="AE59" s="96"/>
      <c r="AF59" s="96"/>
      <c r="AG59" s="96"/>
      <c r="AH59" s="226"/>
      <c r="AI59" s="186" t="s">
        <v>655</v>
      </c>
    </row>
    <row r="60" spans="1:72" ht="13.9" customHeight="1">
      <c r="A60" s="113"/>
      <c r="B60" s="168"/>
      <c r="C60" s="168"/>
      <c r="D60" s="168"/>
      <c r="E60" s="168"/>
      <c r="F60" s="168"/>
      <c r="G60" s="168"/>
      <c r="H60" s="168"/>
      <c r="I60" s="118"/>
      <c r="J60" s="586" t="s">
        <v>578</v>
      </c>
      <c r="K60" s="587"/>
      <c r="L60" s="587"/>
      <c r="M60" s="587"/>
      <c r="N60" s="587"/>
      <c r="O60" s="587"/>
      <c r="P60" s="587"/>
      <c r="Q60" s="587"/>
      <c r="R60" s="587"/>
      <c r="S60" s="587"/>
      <c r="T60" s="587"/>
      <c r="U60" s="224"/>
      <c r="V60" s="193"/>
      <c r="W60" s="193"/>
      <c r="X60" s="193"/>
      <c r="Y60" s="193"/>
      <c r="Z60" s="193"/>
      <c r="AA60" s="193"/>
      <c r="AB60" s="193"/>
      <c r="AC60" s="96"/>
      <c r="AD60" s="96"/>
      <c r="AE60" s="96"/>
      <c r="AF60" s="96"/>
      <c r="AG60" s="96"/>
      <c r="AH60" s="226"/>
      <c r="AI60" s="186">
        <f>SUM(AI59+1)</f>
        <v>10</v>
      </c>
    </row>
    <row r="61" spans="1:72" ht="13.9" customHeight="1">
      <c r="A61" s="567" t="s">
        <v>907</v>
      </c>
      <c r="B61" s="568"/>
      <c r="C61" s="568"/>
      <c r="D61" s="568"/>
      <c r="E61" s="568"/>
      <c r="F61" s="569"/>
      <c r="G61" s="570"/>
      <c r="H61" s="570"/>
      <c r="I61" s="571"/>
      <c r="J61" s="588"/>
      <c r="K61" s="589"/>
      <c r="L61" s="589"/>
      <c r="M61" s="589"/>
      <c r="N61" s="589"/>
      <c r="O61" s="589"/>
      <c r="P61" s="589"/>
      <c r="Q61" s="589"/>
      <c r="R61" s="589"/>
      <c r="S61" s="589"/>
      <c r="T61" s="589"/>
      <c r="U61" s="227"/>
      <c r="V61" s="228"/>
      <c r="W61" s="228"/>
      <c r="X61" s="228"/>
      <c r="Y61" s="228"/>
      <c r="Z61" s="228"/>
      <c r="AA61" s="228"/>
      <c r="AB61" s="228"/>
      <c r="AC61" s="572"/>
      <c r="AD61" s="572"/>
      <c r="AE61" s="572"/>
      <c r="AF61" s="572"/>
      <c r="AG61" s="572"/>
      <c r="AH61" s="573"/>
    </row>
    <row r="62" spans="1:72" ht="13.9" customHeight="1">
      <c r="A62" s="466"/>
      <c r="B62" s="466"/>
      <c r="C62" s="466"/>
      <c r="D62" s="466"/>
      <c r="E62" s="466"/>
      <c r="F62" s="466"/>
      <c r="G62" s="466"/>
      <c r="H62" s="466"/>
      <c r="I62" s="466"/>
      <c r="J62" s="574"/>
      <c r="K62" s="574"/>
      <c r="L62" s="574"/>
      <c r="M62" s="574"/>
      <c r="N62" s="574"/>
      <c r="O62" s="574"/>
      <c r="P62" s="575"/>
      <c r="Q62" s="575"/>
      <c r="R62" s="575"/>
      <c r="S62" s="575"/>
      <c r="T62" s="575"/>
      <c r="U62" s="575"/>
      <c r="W62" s="93"/>
      <c r="X62" s="93"/>
      <c r="Y62" s="93"/>
      <c r="Z62" s="93"/>
      <c r="AA62" s="93"/>
      <c r="AB62" s="93"/>
      <c r="AC62" s="93"/>
      <c r="AD62" s="93"/>
      <c r="AE62" s="93"/>
      <c r="AF62" s="93"/>
      <c r="AG62" s="93"/>
      <c r="AH62" s="93"/>
      <c r="AI62" s="186" t="s">
        <v>411</v>
      </c>
    </row>
    <row r="63" spans="1:72" ht="13.9" customHeight="1">
      <c r="A63" s="169"/>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86">
        <v>2</v>
      </c>
    </row>
    <row r="64" spans="1:72" ht="13.9" customHeight="1">
      <c r="A64" s="169"/>
      <c r="B64" s="169"/>
      <c r="C64" s="169"/>
      <c r="D64" s="169"/>
      <c r="E64" s="169"/>
      <c r="F64" s="169"/>
      <c r="G64" s="169"/>
      <c r="H64" s="169"/>
      <c r="I64" s="169"/>
      <c r="J64" s="169"/>
      <c r="K64" s="169"/>
      <c r="L64" s="169"/>
      <c r="M64" s="169"/>
      <c r="N64" s="169"/>
      <c r="O64" s="169"/>
      <c r="P64" s="169"/>
      <c r="Q64" s="169"/>
      <c r="R64" s="169"/>
      <c r="AB64" s="169"/>
      <c r="AC64" s="169"/>
      <c r="AD64" s="169"/>
      <c r="AE64" s="169"/>
      <c r="AF64" s="169"/>
      <c r="AG64" s="169"/>
      <c r="AH64" s="169"/>
      <c r="AI64" s="186">
        <v>3</v>
      </c>
    </row>
    <row r="65" spans="1:35" ht="13.9" customHeight="1">
      <c r="A65" s="169"/>
      <c r="B65" s="169"/>
      <c r="C65" s="169"/>
      <c r="D65" s="169"/>
      <c r="E65" s="169"/>
      <c r="F65" s="169"/>
      <c r="G65" s="169"/>
      <c r="H65" s="169"/>
      <c r="I65" s="169"/>
      <c r="J65" s="169"/>
      <c r="K65" s="169"/>
      <c r="L65" s="169"/>
      <c r="M65" s="169"/>
      <c r="N65" s="169"/>
      <c r="O65" s="169"/>
      <c r="P65" s="169"/>
      <c r="Q65" s="169"/>
      <c r="R65" s="169"/>
      <c r="AB65" s="169"/>
      <c r="AC65" s="169"/>
      <c r="AD65" s="169"/>
      <c r="AE65" s="169"/>
      <c r="AF65" s="169"/>
      <c r="AG65" s="169"/>
      <c r="AH65" s="169"/>
      <c r="AI65" s="186">
        <v>4</v>
      </c>
    </row>
    <row r="66" spans="1:35" ht="13.9" customHeight="1">
      <c r="A66" s="169"/>
      <c r="B66" s="169"/>
      <c r="C66" s="169"/>
      <c r="D66" s="169"/>
      <c r="E66" s="169"/>
      <c r="F66" s="169"/>
      <c r="G66" s="169"/>
      <c r="H66" s="169"/>
      <c r="I66" s="169"/>
      <c r="J66" s="169"/>
      <c r="K66" s="169"/>
      <c r="L66" s="169"/>
      <c r="M66" s="169"/>
      <c r="N66" s="169"/>
      <c r="O66" s="169"/>
      <c r="P66" s="169"/>
      <c r="Q66" s="169"/>
      <c r="R66" s="169"/>
      <c r="AB66" s="169"/>
      <c r="AC66" s="169"/>
      <c r="AD66" s="169"/>
      <c r="AE66" s="169"/>
      <c r="AF66" s="169"/>
      <c r="AG66" s="169"/>
      <c r="AH66" s="169"/>
      <c r="AI66" s="186">
        <v>5</v>
      </c>
    </row>
    <row r="67" spans="1:35" ht="13.9" customHeight="1">
      <c r="A67" s="169"/>
      <c r="B67" s="169"/>
      <c r="C67" s="169"/>
      <c r="D67" s="169"/>
      <c r="E67" s="169"/>
      <c r="F67" s="169"/>
      <c r="G67" s="169"/>
      <c r="H67" s="169"/>
      <c r="I67" s="169"/>
      <c r="J67" s="169"/>
      <c r="K67" s="169"/>
      <c r="L67" s="169"/>
      <c r="M67" s="169"/>
      <c r="N67" s="169"/>
      <c r="O67" s="169"/>
      <c r="P67" s="169"/>
      <c r="Q67" s="169"/>
      <c r="R67" s="169"/>
      <c r="AB67" s="169"/>
      <c r="AC67" s="169"/>
      <c r="AD67" s="169"/>
      <c r="AE67" s="169"/>
      <c r="AF67" s="169"/>
      <c r="AG67" s="169"/>
      <c r="AH67" s="169"/>
      <c r="AI67" s="186">
        <v>6</v>
      </c>
    </row>
    <row r="68" spans="1:35" ht="13.9" customHeight="1">
      <c r="A68" s="169"/>
      <c r="B68" s="169"/>
      <c r="C68" s="169"/>
      <c r="D68" s="169"/>
      <c r="E68" s="169"/>
      <c r="F68" s="169"/>
      <c r="G68" s="169"/>
      <c r="H68" s="169"/>
      <c r="I68" s="169"/>
      <c r="J68" s="169"/>
      <c r="K68" s="169"/>
      <c r="L68" s="169"/>
      <c r="M68" s="169"/>
      <c r="N68" s="169"/>
      <c r="O68" s="169"/>
      <c r="P68" s="169"/>
      <c r="Q68" s="169"/>
      <c r="AI68" s="186">
        <v>7</v>
      </c>
    </row>
    <row r="69" spans="1:35" ht="13.9" customHeight="1">
      <c r="A69" s="562"/>
      <c r="B69" s="563"/>
      <c r="C69" s="563"/>
      <c r="D69" s="563"/>
      <c r="E69" s="563"/>
      <c r="F69" s="563"/>
      <c r="G69" s="563"/>
      <c r="H69" s="31"/>
      <c r="I69" s="159"/>
      <c r="J69" s="564"/>
      <c r="K69" s="565"/>
      <c r="L69" s="565"/>
      <c r="M69" s="565"/>
      <c r="N69" s="565"/>
      <c r="O69" s="565"/>
      <c r="P69" s="71"/>
      <c r="Q69" s="96"/>
      <c r="AI69" s="186">
        <v>8</v>
      </c>
    </row>
    <row r="70" spans="1:35" ht="13.9" customHeight="1">
      <c r="A70" s="96"/>
      <c r="B70" s="96"/>
      <c r="C70" s="96"/>
      <c r="D70" s="96"/>
      <c r="E70" s="96"/>
      <c r="F70" s="96"/>
      <c r="G70" s="96"/>
      <c r="H70" s="96"/>
      <c r="I70" s="96"/>
      <c r="J70" s="96"/>
      <c r="K70" s="96"/>
      <c r="L70" s="96"/>
      <c r="M70" s="96"/>
      <c r="N70" s="96"/>
      <c r="O70" s="96"/>
      <c r="P70" s="96"/>
      <c r="Q70" s="96"/>
      <c r="AI70" s="186">
        <v>9</v>
      </c>
    </row>
    <row r="71" spans="1:35" ht="13.9" customHeight="1">
      <c r="A71" s="562"/>
      <c r="B71" s="563"/>
      <c r="C71" s="563"/>
      <c r="D71" s="563"/>
      <c r="E71" s="563"/>
      <c r="F71" s="563"/>
      <c r="G71" s="563"/>
      <c r="H71" s="71"/>
      <c r="I71" s="159"/>
      <c r="J71" s="158"/>
      <c r="K71" s="96"/>
      <c r="L71" s="96"/>
      <c r="M71" s="96"/>
      <c r="N71" s="96"/>
      <c r="O71" s="96"/>
      <c r="P71" s="31"/>
      <c r="Q71" s="96"/>
      <c r="AI71" s="186">
        <v>0</v>
      </c>
    </row>
    <row r="72" spans="1:35" ht="13.9" customHeight="1">
      <c r="A72" s="96"/>
      <c r="B72" s="96"/>
      <c r="C72" s="96"/>
      <c r="D72" s="96"/>
      <c r="E72" s="96"/>
      <c r="F72" s="96"/>
      <c r="G72" s="96"/>
      <c r="H72" s="96"/>
      <c r="I72" s="96"/>
      <c r="J72" s="96"/>
      <c r="K72" s="96"/>
      <c r="L72" s="96"/>
      <c r="M72" s="96"/>
      <c r="N72" s="96"/>
      <c r="O72" s="96"/>
      <c r="P72" s="96"/>
      <c r="Q72" s="96"/>
    </row>
    <row r="73" spans="1:35" ht="13.9" customHeight="1">
      <c r="A73" s="562"/>
      <c r="B73" s="563"/>
      <c r="C73" s="563"/>
      <c r="D73" s="563"/>
      <c r="E73" s="563"/>
      <c r="F73" s="563"/>
      <c r="G73" s="563"/>
      <c r="H73" s="71"/>
      <c r="I73" s="159"/>
      <c r="J73" s="159"/>
      <c r="K73" s="96"/>
      <c r="L73" s="96"/>
      <c r="M73" s="96"/>
      <c r="N73" s="96"/>
      <c r="O73" s="96"/>
      <c r="P73" s="96"/>
      <c r="Q73" s="96"/>
      <c r="AI73" s="185">
        <v>13</v>
      </c>
    </row>
    <row r="74" spans="1:35" ht="13.9" customHeight="1">
      <c r="A74" s="31"/>
      <c r="B74" s="31"/>
      <c r="C74" s="31"/>
      <c r="D74" s="31"/>
      <c r="E74" s="31"/>
      <c r="F74" s="31"/>
      <c r="G74" s="31"/>
      <c r="H74" s="31"/>
      <c r="I74" s="31"/>
      <c r="J74" s="31"/>
      <c r="K74" s="31"/>
      <c r="L74" s="31"/>
      <c r="M74" s="31"/>
      <c r="N74" s="31"/>
      <c r="O74" s="31"/>
      <c r="P74" s="31"/>
      <c r="Q74" s="31"/>
      <c r="AI74" s="185">
        <v>21</v>
      </c>
    </row>
    <row r="75" spans="1:35" ht="13.9" customHeight="1">
      <c r="AI75" s="185">
        <v>22</v>
      </c>
    </row>
    <row r="76" spans="1:35" ht="13.9" customHeight="1">
      <c r="AI76" s="185">
        <v>31</v>
      </c>
    </row>
    <row r="77" spans="1:35" ht="13.9" customHeight="1">
      <c r="AI77" s="185">
        <v>41</v>
      </c>
    </row>
    <row r="78" spans="1:35" ht="13.9" customHeight="1">
      <c r="AI78" s="185">
        <v>42</v>
      </c>
    </row>
    <row r="81" spans="2:36" ht="13.9" customHeight="1">
      <c r="B81" s="119"/>
      <c r="C81" s="119"/>
      <c r="D81" s="119"/>
      <c r="E81" s="119"/>
      <c r="F81" s="119"/>
      <c r="G81" s="119"/>
      <c r="H81" s="119"/>
      <c r="I81" s="119"/>
      <c r="J81" s="119"/>
      <c r="K81" s="119"/>
      <c r="L81" s="119"/>
      <c r="M81" s="119"/>
      <c r="N81" s="119"/>
      <c r="O81" s="119"/>
      <c r="P81" s="119"/>
      <c r="Q81" s="119"/>
      <c r="AI81" s="188"/>
      <c r="AJ81" s="119"/>
    </row>
    <row r="82" spans="2:36" ht="13.9" customHeight="1">
      <c r="B82" s="119"/>
      <c r="C82" s="119"/>
      <c r="D82" s="119"/>
      <c r="E82" s="119"/>
      <c r="F82" s="119"/>
      <c r="G82" s="119"/>
      <c r="H82" s="119"/>
      <c r="I82" s="119"/>
      <c r="J82" s="119"/>
      <c r="K82" s="119"/>
      <c r="L82" s="119"/>
      <c r="M82" s="119"/>
      <c r="N82" s="119"/>
      <c r="O82" s="119"/>
      <c r="P82" s="119"/>
      <c r="Q82" s="119"/>
      <c r="AI82" s="188"/>
      <c r="AJ82" s="119"/>
    </row>
    <row r="83" spans="2:36" ht="13.9" customHeight="1">
      <c r="B83" s="119"/>
      <c r="C83" s="119"/>
      <c r="D83" s="119"/>
      <c r="E83" s="119"/>
      <c r="F83" s="119"/>
      <c r="G83" s="119"/>
      <c r="H83" s="119"/>
      <c r="I83" s="119"/>
      <c r="J83" s="119"/>
      <c r="K83" s="119"/>
      <c r="L83" s="119"/>
      <c r="M83" s="119"/>
      <c r="N83" s="119"/>
      <c r="O83" s="119"/>
      <c r="P83" s="119"/>
      <c r="Q83" s="119"/>
      <c r="AI83" s="188"/>
      <c r="AJ83" s="119"/>
    </row>
    <row r="84" spans="2:36" ht="13.9" customHeight="1">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88"/>
      <c r="AJ84" s="119"/>
    </row>
    <row r="85" spans="2:36" ht="13.9" customHeight="1">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88"/>
      <c r="AJ85" s="119"/>
    </row>
    <row r="86" spans="2:36" ht="13.9" customHeight="1">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88"/>
      <c r="AJ86" s="119"/>
    </row>
    <row r="87" spans="2:36" ht="13.9" customHeight="1">
      <c r="B87" s="119"/>
      <c r="C87" s="119"/>
      <c r="D87" s="119"/>
      <c r="E87" s="119"/>
      <c r="F87" s="119"/>
      <c r="G87" s="119"/>
      <c r="H87" s="119"/>
      <c r="I87" s="119"/>
      <c r="J87" s="119"/>
      <c r="K87" s="119"/>
      <c r="L87" s="119"/>
      <c r="M87" s="119"/>
      <c r="N87" s="119"/>
      <c r="O87" s="119"/>
      <c r="P87" s="119"/>
      <c r="Q87" s="119"/>
      <c r="R87" s="119"/>
      <c r="S87" s="560"/>
      <c r="T87" s="560"/>
      <c r="U87" s="560"/>
      <c r="V87" s="560"/>
      <c r="W87" s="560"/>
      <c r="X87" s="560"/>
      <c r="Y87" s="560"/>
      <c r="Z87" s="560"/>
      <c r="AA87" s="560"/>
      <c r="AB87" s="88"/>
      <c r="AC87" s="566"/>
      <c r="AD87" s="566"/>
      <c r="AE87" s="566"/>
      <c r="AF87" s="566"/>
      <c r="AG87" s="566"/>
      <c r="AH87" s="566"/>
      <c r="AI87" s="188"/>
      <c r="AJ87" s="119"/>
    </row>
    <row r="88" spans="2:36" ht="13.9" customHeight="1">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88"/>
      <c r="AJ88" s="119"/>
    </row>
    <row r="89" spans="2:36" ht="13.9" customHeight="1">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88"/>
      <c r="AJ89" s="119"/>
    </row>
    <row r="90" spans="2:36" ht="13.9" customHeight="1">
      <c r="B90" s="560"/>
      <c r="C90" s="560"/>
      <c r="D90" s="560"/>
      <c r="E90" s="560"/>
      <c r="F90" s="560"/>
      <c r="G90" s="560"/>
      <c r="H90" s="560"/>
      <c r="I90" s="560"/>
      <c r="J90" s="560"/>
      <c r="K90" s="89"/>
      <c r="L90" s="561"/>
      <c r="M90" s="561"/>
      <c r="N90" s="561"/>
      <c r="O90" s="561"/>
      <c r="P90" s="561"/>
      <c r="Q90" s="561"/>
      <c r="R90" s="119"/>
      <c r="S90" s="119"/>
      <c r="T90" s="119"/>
      <c r="U90" s="119"/>
      <c r="V90" s="119"/>
      <c r="W90" s="119"/>
      <c r="X90" s="119"/>
      <c r="Y90" s="119"/>
      <c r="Z90" s="119"/>
      <c r="AA90" s="119"/>
      <c r="AB90" s="119"/>
      <c r="AC90" s="119"/>
      <c r="AD90" s="119"/>
      <c r="AE90" s="119"/>
      <c r="AF90" s="119"/>
      <c r="AG90" s="119"/>
      <c r="AH90" s="119"/>
      <c r="AI90" s="188"/>
      <c r="AJ90" s="119"/>
    </row>
    <row r="91" spans="2:36" ht="13.9" customHeight="1">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88"/>
      <c r="AJ91" s="119"/>
    </row>
    <row r="92" spans="2:36" ht="13.9" customHeight="1">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88"/>
      <c r="AJ92" s="119"/>
    </row>
    <row r="93" spans="2:36" ht="13.9" customHeight="1">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88"/>
      <c r="AJ93" s="119"/>
    </row>
    <row r="94" spans="2:36" ht="13.9" customHeight="1">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88"/>
      <c r="AJ94" s="119"/>
    </row>
    <row r="95" spans="2:36" ht="13.9" customHeight="1">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88"/>
      <c r="AJ95" s="119"/>
    </row>
    <row r="96" spans="2:36" ht="13.9" customHeight="1">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88"/>
      <c r="AJ96" s="119"/>
    </row>
    <row r="97" spans="2:36" ht="13.9" customHeight="1">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88"/>
      <c r="AJ97" s="119"/>
    </row>
    <row r="98" spans="2:36" ht="13.9" customHeight="1">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88"/>
      <c r="AJ98" s="119"/>
    </row>
    <row r="99" spans="2:36" ht="13.9" customHeight="1">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88"/>
      <c r="AJ99" s="119"/>
    </row>
    <row r="100" spans="2:36" ht="13.9" customHeight="1">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88"/>
      <c r="AJ100" s="119"/>
    </row>
    <row r="101" spans="2:36" ht="13.9" customHeight="1">
      <c r="B101" s="560"/>
      <c r="C101" s="560"/>
      <c r="D101" s="560"/>
      <c r="E101" s="560"/>
      <c r="F101" s="560"/>
      <c r="G101" s="560"/>
      <c r="H101" s="560"/>
      <c r="I101" s="560"/>
      <c r="J101" s="560"/>
      <c r="K101" s="89"/>
      <c r="L101" s="561"/>
      <c r="M101" s="561"/>
      <c r="N101" s="561"/>
      <c r="O101" s="561"/>
      <c r="P101" s="561"/>
      <c r="Q101" s="561"/>
      <c r="R101" s="119"/>
      <c r="S101" s="119"/>
      <c r="T101" s="119"/>
      <c r="U101" s="119"/>
      <c r="V101" s="119"/>
      <c r="W101" s="119"/>
      <c r="X101" s="119"/>
      <c r="Y101" s="119"/>
      <c r="Z101" s="119"/>
      <c r="AA101" s="119"/>
      <c r="AB101" s="119"/>
      <c r="AC101" s="119"/>
      <c r="AD101" s="119"/>
      <c r="AE101" s="119"/>
      <c r="AF101" s="119"/>
      <c r="AG101" s="119"/>
      <c r="AH101" s="119"/>
      <c r="AI101" s="188"/>
      <c r="AJ101" s="119"/>
    </row>
    <row r="102" spans="2:36" ht="13.9" customHeight="1">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88"/>
      <c r="AJ102" s="119"/>
    </row>
    <row r="121" spans="1:34" ht="13.9" customHeight="1">
      <c r="A121" s="169"/>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row>
    <row r="122" spans="1:34" ht="13.9" customHeight="1">
      <c r="A122" s="169"/>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row>
    <row r="123" spans="1:34" ht="13.9" customHeight="1">
      <c r="A123" s="169"/>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row>
    <row r="124" spans="1:34" ht="13.9" customHeight="1">
      <c r="A124" s="169"/>
      <c r="B124" s="169"/>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row>
    <row r="125" spans="1:34" ht="13.9" customHeight="1">
      <c r="A125" s="169"/>
      <c r="B125" s="169"/>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row>
    <row r="126" spans="1:34" ht="13.9" customHeight="1">
      <c r="A126" s="169"/>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row>
    <row r="127" spans="1:34" ht="13.9" customHeight="1">
      <c r="A127" s="169"/>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row>
    <row r="128" spans="1:34" ht="13.9" customHeight="1">
      <c r="A128" s="169"/>
      <c r="B128" s="169"/>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row>
    <row r="129" spans="1:34" ht="13.9" customHeight="1">
      <c r="A129" s="169"/>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row>
    <row r="130" spans="1:34" ht="13.9" customHeight="1">
      <c r="A130" s="169"/>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row>
    <row r="131" spans="1:34" ht="13.9" customHeight="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row>
    <row r="132" spans="1:34" ht="13.9" customHeight="1">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row>
    <row r="133" spans="1:34" ht="13.9" customHeight="1">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row>
    <row r="134" spans="1:34" ht="13.9" customHeight="1">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row>
    <row r="135" spans="1:34" ht="13.9" customHeight="1">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row>
    <row r="136" spans="1:34" ht="13.9" customHeight="1">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row>
    <row r="137" spans="1:34" ht="13.9" customHeight="1">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row>
    <row r="138" spans="1:34" ht="13.9" customHeight="1">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row>
    <row r="139" spans="1:34" ht="13.9" customHeight="1">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row>
    <row r="140" spans="1:34" ht="13.9" customHeight="1">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row>
    <row r="141" spans="1:34" ht="13.9" customHeight="1">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row>
    <row r="142" spans="1:34" ht="13.9" customHeight="1">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row>
    <row r="143" spans="1:34" ht="13.9" customHeight="1">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row>
    <row r="144" spans="1:34" ht="13.9" customHeight="1">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row>
    <row r="145" spans="1:34" ht="13.9" customHeight="1">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row>
    <row r="146" spans="1:34" ht="13.9" customHeight="1">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row>
    <row r="147" spans="1:34" ht="13.9" customHeight="1">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row>
    <row r="148" spans="1:34" ht="13.9" customHeight="1">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row>
    <row r="149" spans="1:34" ht="13.9" customHeight="1">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row>
    <row r="150" spans="1:34" ht="13.9" customHeight="1">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row>
    <row r="151" spans="1:34" ht="13.9" customHeight="1">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row>
    <row r="152" spans="1:34" ht="13.9" customHeight="1">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row>
    <row r="153" spans="1:34" ht="13.9" customHeight="1">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row>
    <row r="154" spans="1:34" ht="13.9" customHeight="1">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row>
    <row r="155" spans="1:34" ht="13.9" customHeight="1">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row>
    <row r="156" spans="1:34" ht="13.9" customHeight="1">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row>
    <row r="157" spans="1:34" ht="13.9" customHeight="1">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row>
    <row r="158" spans="1:34" ht="13.9" customHeight="1">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row>
    <row r="159" spans="1:34" ht="13.9" customHeight="1">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row>
    <row r="160" spans="1:34" ht="13.9" customHeight="1">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row>
    <row r="161" spans="1:34" ht="13.9" customHeight="1">
      <c r="A161" s="169"/>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row>
    <row r="162" spans="1:34" ht="13.9" customHeight="1">
      <c r="A162" s="169"/>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row>
    <row r="163" spans="1:34" ht="13.9" customHeight="1">
      <c r="A163" s="169"/>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row>
    <row r="164" spans="1:34" ht="13.9" customHeight="1">
      <c r="A164" s="169"/>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row>
    <row r="165" spans="1:34" ht="13.9" customHeight="1">
      <c r="A165" s="169"/>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row>
    <row r="166" spans="1:34" ht="13.9" customHeight="1">
      <c r="A166" s="169"/>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row>
    <row r="167" spans="1:34" ht="13.9" customHeight="1">
      <c r="A167" s="169"/>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row>
    <row r="168" spans="1:34" ht="13.9" customHeight="1">
      <c r="A168" s="169"/>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row>
    <row r="169" spans="1:34" ht="13.9" customHeight="1">
      <c r="A169" s="169"/>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row>
    <row r="170" spans="1:34" ht="13.9" customHeight="1">
      <c r="A170" s="169"/>
      <c r="B170" s="169"/>
      <c r="C170" s="169"/>
      <c r="D170" s="169"/>
      <c r="E170" s="169"/>
      <c r="F170" s="169"/>
      <c r="G170" s="169"/>
      <c r="H170" s="169"/>
      <c r="I170" s="169"/>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row>
    <row r="171" spans="1:34" ht="13.9" customHeight="1">
      <c r="A171" s="169"/>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row>
    <row r="172" spans="1:34" ht="13.9" customHeight="1">
      <c r="A172" s="169"/>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row>
    <row r="173" spans="1:34" ht="13.9" customHeight="1">
      <c r="A173" s="169"/>
      <c r="B173" s="169"/>
      <c r="C173" s="169"/>
      <c r="D173" s="169"/>
      <c r="E173" s="169"/>
      <c r="F173" s="169"/>
      <c r="G173" s="169"/>
      <c r="H173" s="169"/>
      <c r="I173" s="169"/>
      <c r="J173" s="169"/>
      <c r="K173" s="169"/>
      <c r="L173" s="169"/>
      <c r="M173" s="169"/>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row>
    <row r="174" spans="1:34" ht="13.9" customHeight="1">
      <c r="A174" s="169"/>
      <c r="B174" s="169"/>
      <c r="C174" s="169"/>
      <c r="D174" s="169"/>
      <c r="E174" s="169"/>
      <c r="F174" s="169"/>
      <c r="G174" s="169"/>
      <c r="H174" s="169"/>
      <c r="I174" s="169"/>
      <c r="J174" s="169"/>
      <c r="K174" s="169"/>
      <c r="L174" s="169"/>
      <c r="M174" s="169"/>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row>
    <row r="175" spans="1:34" ht="13.9" customHeight="1">
      <c r="A175" s="169"/>
      <c r="B175" s="169"/>
      <c r="C175" s="169"/>
      <c r="D175" s="169"/>
      <c r="E175" s="169"/>
      <c r="F175" s="169"/>
      <c r="G175" s="169"/>
      <c r="H175" s="169"/>
      <c r="I175" s="169"/>
      <c r="J175" s="169"/>
      <c r="K175" s="169"/>
      <c r="L175" s="169"/>
      <c r="M175" s="169"/>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row>
    <row r="176" spans="1:34" ht="13.9" customHeight="1">
      <c r="A176" s="169"/>
      <c r="B176" s="169"/>
      <c r="C176" s="169"/>
      <c r="D176" s="169"/>
      <c r="E176" s="169"/>
      <c r="F176" s="169"/>
      <c r="G176" s="169"/>
      <c r="H176" s="169"/>
      <c r="I176" s="169"/>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row>
    <row r="177" spans="1:34" ht="13.9" customHeight="1">
      <c r="A177" s="169"/>
      <c r="B177" s="169"/>
      <c r="C177" s="169"/>
      <c r="D177" s="169"/>
      <c r="E177" s="169"/>
      <c r="F177" s="169"/>
      <c r="G177" s="169"/>
      <c r="H177" s="169"/>
      <c r="I177" s="169"/>
      <c r="J177" s="169"/>
      <c r="K177" s="169"/>
      <c r="L177" s="169"/>
      <c r="M177" s="169"/>
      <c r="N177" s="169"/>
      <c r="O177" s="169"/>
      <c r="P177" s="169"/>
      <c r="Q177" s="169"/>
      <c r="R177" s="169"/>
      <c r="S177" s="169"/>
      <c r="T177" s="169"/>
      <c r="U177" s="169"/>
      <c r="V177" s="169"/>
      <c r="W177" s="169"/>
      <c r="X177" s="169"/>
      <c r="Y177" s="169"/>
      <c r="Z177" s="169"/>
      <c r="AA177" s="169"/>
      <c r="AB177" s="169"/>
      <c r="AC177" s="169"/>
      <c r="AD177" s="169"/>
      <c r="AE177" s="169"/>
      <c r="AF177" s="169"/>
      <c r="AG177" s="169"/>
      <c r="AH177" s="169"/>
    </row>
    <row r="178" spans="1:34" ht="13.9" customHeight="1">
      <c r="A178" s="169"/>
      <c r="B178" s="169"/>
      <c r="C178" s="169"/>
      <c r="D178" s="169"/>
      <c r="E178" s="169"/>
      <c r="F178" s="169"/>
      <c r="G178" s="169"/>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row>
    <row r="179" spans="1:34" ht="13.9" customHeight="1">
      <c r="A179" s="169"/>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row>
    <row r="180" spans="1:34" ht="13.9" customHeight="1">
      <c r="A180" s="169"/>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row>
    <row r="181" spans="1:34" ht="13.9" customHeight="1">
      <c r="A181" s="169"/>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row>
    <row r="182" spans="1:34" ht="13.9" customHeight="1">
      <c r="A182" s="169"/>
      <c r="B182" s="169"/>
      <c r="C182" s="169"/>
      <c r="D182" s="169"/>
      <c r="E182" s="169"/>
      <c r="F182" s="169"/>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row>
    <row r="183" spans="1:34" ht="13.9" customHeight="1">
      <c r="A183" s="169"/>
      <c r="B183" s="169"/>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row>
    <row r="184" spans="1:34" ht="13.9" customHeight="1">
      <c r="A184" s="169"/>
      <c r="B184" s="169"/>
      <c r="C184" s="169"/>
      <c r="D184" s="169"/>
      <c r="E184" s="169"/>
      <c r="F184" s="169"/>
      <c r="G184" s="169"/>
      <c r="H184" s="169"/>
      <c r="I184" s="169"/>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row>
    <row r="185" spans="1:34" ht="13.9" customHeight="1">
      <c r="A185" s="169"/>
      <c r="B185" s="169"/>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row>
    <row r="186" spans="1:34" ht="13.9" customHeight="1">
      <c r="A186" s="169"/>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row>
    <row r="187" spans="1:34" ht="13.9" customHeight="1">
      <c r="A187" s="169"/>
      <c r="B187" s="169"/>
      <c r="C187" s="169"/>
      <c r="D187" s="169"/>
      <c r="E187" s="169"/>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row>
    <row r="188" spans="1:34" ht="13.9" customHeight="1">
      <c r="A188" s="169"/>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row>
    <row r="189" spans="1:34" ht="13.9" customHeight="1">
      <c r="A189" s="169"/>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row>
    <row r="190" spans="1:34" ht="13.9" customHeight="1">
      <c r="A190" s="169"/>
      <c r="B190" s="169"/>
      <c r="C190" s="169"/>
      <c r="D190" s="169"/>
      <c r="E190" s="169"/>
      <c r="F190" s="169"/>
      <c r="G190" s="169"/>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row>
    <row r="191" spans="1:34" ht="13.9" customHeight="1">
      <c r="A191" s="169"/>
      <c r="B191" s="169"/>
      <c r="C191" s="169"/>
      <c r="D191" s="169"/>
      <c r="E191" s="169"/>
      <c r="F191" s="169"/>
      <c r="G191" s="169"/>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row>
    <row r="192" spans="1:34" ht="13.9" customHeight="1">
      <c r="A192" s="169"/>
      <c r="B192" s="169"/>
      <c r="C192" s="169"/>
      <c r="D192" s="169"/>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row>
    <row r="193" spans="1:34" ht="13.9" customHeight="1">
      <c r="A193" s="169"/>
      <c r="B193" s="169"/>
      <c r="C193" s="169"/>
      <c r="D193" s="169"/>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row>
    <row r="194" spans="1:34" ht="13.9" customHeight="1">
      <c r="A194" s="169"/>
      <c r="B194" s="169"/>
      <c r="C194" s="169"/>
      <c r="D194" s="169"/>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row>
    <row r="195" spans="1:34" ht="13.9" customHeight="1">
      <c r="A195" s="169"/>
      <c r="B195" s="169"/>
      <c r="C195" s="169"/>
      <c r="D195" s="169"/>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row>
    <row r="196" spans="1:34" ht="13.9" customHeight="1">
      <c r="A196" s="169"/>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row>
    <row r="197" spans="1:34" ht="13.9" customHeight="1">
      <c r="A197" s="169"/>
      <c r="B197" s="169"/>
      <c r="C197" s="169"/>
      <c r="D197" s="169"/>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row>
    <row r="198" spans="1:34" ht="13.9" customHeight="1">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row>
    <row r="199" spans="1:34" ht="13.9" customHeight="1">
      <c r="A199" s="169"/>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row>
    <row r="200" spans="1:34" ht="13.9" customHeight="1">
      <c r="A200" s="169"/>
      <c r="B200" s="169"/>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row>
    <row r="201" spans="1:34" ht="13.9" customHeight="1">
      <c r="A201" s="169"/>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row>
    <row r="202" spans="1:34" ht="13.9" customHeight="1">
      <c r="A202" s="169"/>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row>
    <row r="203" spans="1:34" ht="13.9" customHeight="1">
      <c r="A203" s="169"/>
      <c r="B203" s="169"/>
      <c r="C203" s="169"/>
      <c r="D203" s="169"/>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row>
    <row r="204" spans="1:34" ht="13.9" customHeight="1">
      <c r="A204" s="169"/>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row>
    <row r="205" spans="1:34" ht="13.9" customHeight="1">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row>
    <row r="206" spans="1:34" ht="13.9" customHeight="1">
      <c r="A206" s="169"/>
      <c r="B206" s="169"/>
      <c r="C206" s="169"/>
      <c r="D206" s="169"/>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row>
    <row r="207" spans="1:34" ht="13.9" customHeight="1">
      <c r="A207" s="169"/>
      <c r="B207" s="169"/>
      <c r="C207" s="169"/>
      <c r="D207" s="169"/>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row>
    <row r="208" spans="1:34" ht="13.9" customHeight="1">
      <c r="A208" s="169"/>
      <c r="B208" s="169"/>
      <c r="C208" s="169"/>
      <c r="D208" s="169"/>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row>
    <row r="209" spans="1:34" ht="13.9" customHeight="1">
      <c r="A209" s="169"/>
      <c r="B209" s="169"/>
      <c r="C209" s="169"/>
      <c r="D209" s="169"/>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169"/>
      <c r="AB209" s="169"/>
      <c r="AC209" s="169"/>
      <c r="AD209" s="169"/>
      <c r="AE209" s="169"/>
      <c r="AF209" s="169"/>
      <c r="AG209" s="169"/>
      <c r="AH209" s="169"/>
    </row>
    <row r="210" spans="1:34" ht="13.9" customHeight="1">
      <c r="A210" s="169"/>
      <c r="B210" s="169"/>
      <c r="C210" s="169"/>
      <c r="D210" s="169"/>
      <c r="E210" s="169"/>
      <c r="F210" s="169"/>
      <c r="G210" s="169"/>
      <c r="H210" s="169"/>
      <c r="I210" s="169"/>
      <c r="J210" s="169"/>
      <c r="K210" s="169"/>
      <c r="L210" s="169"/>
      <c r="M210" s="169"/>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row>
    <row r="211" spans="1:34" ht="13.9" customHeight="1">
      <c r="A211" s="169"/>
      <c r="B211" s="169"/>
      <c r="C211" s="169"/>
      <c r="D211" s="169"/>
      <c r="E211" s="169"/>
      <c r="F211" s="169"/>
      <c r="G211" s="169"/>
      <c r="H211" s="169"/>
      <c r="I211" s="169"/>
      <c r="J211" s="169"/>
      <c r="K211" s="169"/>
      <c r="L211" s="169"/>
      <c r="M211" s="169"/>
      <c r="N211" s="169"/>
      <c r="O211" s="169"/>
      <c r="P211" s="169"/>
      <c r="Q211" s="169"/>
      <c r="R211" s="169"/>
      <c r="S211" s="169"/>
      <c r="T211" s="169"/>
      <c r="U211" s="169"/>
      <c r="V211" s="169"/>
      <c r="W211" s="169"/>
      <c r="X211" s="169"/>
      <c r="Y211" s="169"/>
      <c r="Z211" s="169"/>
      <c r="AA211" s="169"/>
      <c r="AB211" s="169"/>
      <c r="AC211" s="169"/>
      <c r="AD211" s="169"/>
      <c r="AE211" s="169"/>
      <c r="AF211" s="169"/>
      <c r="AG211" s="169"/>
      <c r="AH211" s="169"/>
    </row>
    <row r="212" spans="1:34" ht="13.9" customHeight="1">
      <c r="A212" s="169"/>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row>
    <row r="213" spans="1:34" ht="13.9" customHeight="1">
      <c r="A213" s="169"/>
      <c r="B213" s="169"/>
      <c r="C213" s="169"/>
      <c r="D213" s="169"/>
      <c r="E213" s="169"/>
      <c r="F213" s="169"/>
      <c r="G213" s="169"/>
      <c r="H213" s="169"/>
      <c r="I213" s="169"/>
      <c r="J213" s="169"/>
      <c r="K213" s="169"/>
      <c r="L213" s="169"/>
      <c r="M213" s="169"/>
      <c r="N213" s="169"/>
      <c r="O213" s="169"/>
      <c r="P213" s="169"/>
      <c r="Q213" s="169"/>
      <c r="R213" s="169"/>
      <c r="S213" s="169"/>
      <c r="T213" s="169"/>
      <c r="U213" s="169"/>
      <c r="V213" s="169"/>
      <c r="W213" s="169"/>
      <c r="X213" s="169"/>
      <c r="Y213" s="169"/>
      <c r="Z213" s="169"/>
      <c r="AA213" s="169"/>
      <c r="AB213" s="169"/>
      <c r="AC213" s="169"/>
      <c r="AD213" s="169"/>
      <c r="AE213" s="169"/>
      <c r="AF213" s="169"/>
      <c r="AG213" s="169"/>
      <c r="AH213" s="169"/>
    </row>
    <row r="214" spans="1:34" ht="13.9" customHeight="1">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row>
    <row r="215" spans="1:34" ht="13.9" customHeight="1">
      <c r="A215" s="169"/>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row>
    <row r="216" spans="1:34" ht="13.9" customHeight="1">
      <c r="A216" s="169"/>
      <c r="B216" s="169"/>
      <c r="C216" s="169"/>
      <c r="D216" s="169"/>
      <c r="E216" s="169"/>
      <c r="F216" s="169"/>
      <c r="G216" s="169"/>
      <c r="H216" s="169"/>
      <c r="I216" s="169"/>
      <c r="J216" s="169"/>
      <c r="K216" s="169"/>
      <c r="L216" s="169"/>
      <c r="M216" s="169"/>
      <c r="N216" s="169"/>
      <c r="O216" s="169"/>
      <c r="P216" s="169"/>
      <c r="Q216" s="169"/>
      <c r="R216" s="169"/>
      <c r="S216" s="169"/>
      <c r="T216" s="169"/>
      <c r="U216" s="169"/>
      <c r="V216" s="169"/>
      <c r="W216" s="169"/>
      <c r="X216" s="169"/>
      <c r="Y216" s="169"/>
      <c r="Z216" s="169"/>
      <c r="AA216" s="169"/>
      <c r="AB216" s="169"/>
      <c r="AC216" s="169"/>
      <c r="AD216" s="169"/>
      <c r="AE216" s="169"/>
      <c r="AF216" s="169"/>
      <c r="AG216" s="169"/>
      <c r="AH216" s="169"/>
    </row>
    <row r="217" spans="1:34" ht="13.9" customHeight="1">
      <c r="A217" s="169"/>
      <c r="B217" s="169"/>
      <c r="C217" s="169"/>
      <c r="D217" s="169"/>
      <c r="E217" s="169"/>
      <c r="F217" s="169"/>
      <c r="G217" s="169"/>
      <c r="H217" s="169"/>
      <c r="I217" s="169"/>
      <c r="J217" s="169"/>
      <c r="K217" s="169"/>
      <c r="L217" s="169"/>
      <c r="M217" s="169"/>
      <c r="N217" s="169"/>
      <c r="O217" s="169"/>
      <c r="P217" s="169"/>
      <c r="Q217" s="169"/>
      <c r="R217" s="169"/>
      <c r="S217" s="169"/>
      <c r="T217" s="169"/>
      <c r="U217" s="169"/>
      <c r="V217" s="169"/>
      <c r="W217" s="169"/>
      <c r="X217" s="169"/>
      <c r="Y217" s="169"/>
      <c r="Z217" s="169"/>
      <c r="AA217" s="169"/>
      <c r="AB217" s="169"/>
      <c r="AC217" s="169"/>
      <c r="AD217" s="169"/>
      <c r="AE217" s="169"/>
      <c r="AF217" s="169"/>
      <c r="AG217" s="169"/>
      <c r="AH217" s="169"/>
    </row>
    <row r="218" spans="1:34" ht="13.9" customHeight="1">
      <c r="A218" s="169"/>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row>
    <row r="219" spans="1:34" ht="13.9" customHeight="1">
      <c r="A219" s="169"/>
      <c r="B219" s="169"/>
      <c r="C219" s="169"/>
      <c r="D219" s="169"/>
      <c r="E219" s="169"/>
      <c r="F219" s="169"/>
      <c r="G219" s="169"/>
      <c r="H219" s="169"/>
      <c r="I219" s="169"/>
      <c r="J219" s="169"/>
      <c r="K219" s="169"/>
      <c r="L219" s="169"/>
      <c r="M219" s="169"/>
      <c r="N219" s="169"/>
      <c r="O219" s="169"/>
      <c r="P219" s="169"/>
      <c r="Q219" s="169"/>
      <c r="R219" s="169"/>
      <c r="S219" s="169"/>
      <c r="T219" s="169"/>
      <c r="U219" s="169"/>
      <c r="V219" s="169"/>
      <c r="W219" s="169"/>
      <c r="X219" s="169"/>
      <c r="Y219" s="169"/>
      <c r="Z219" s="169"/>
      <c r="AA219" s="169"/>
      <c r="AB219" s="169"/>
      <c r="AC219" s="169"/>
      <c r="AD219" s="169"/>
      <c r="AE219" s="169"/>
      <c r="AF219" s="169"/>
      <c r="AG219" s="169"/>
      <c r="AH219" s="169"/>
    </row>
    <row r="220" spans="1:34" ht="13.9" customHeight="1">
      <c r="A220" s="169"/>
      <c r="B220" s="169"/>
      <c r="C220" s="169"/>
      <c r="D220" s="169"/>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row>
    <row r="221" spans="1:34" ht="13.9" customHeight="1">
      <c r="A221" s="169"/>
      <c r="B221" s="169"/>
      <c r="C221" s="169"/>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row>
    <row r="222" spans="1:34" ht="13.9" customHeight="1">
      <c r="A222" s="169"/>
      <c r="B222" s="169"/>
      <c r="C222" s="169"/>
      <c r="D222" s="169"/>
      <c r="E222" s="169"/>
      <c r="F222" s="169"/>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row>
    <row r="223" spans="1:34" ht="13.9" customHeight="1">
      <c r="A223" s="169"/>
      <c r="B223" s="169"/>
      <c r="C223" s="169"/>
      <c r="D223" s="169"/>
      <c r="E223" s="169"/>
      <c r="F223" s="169"/>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row>
    <row r="224" spans="1:34" ht="13.9" customHeight="1">
      <c r="A224" s="169"/>
      <c r="B224" s="169"/>
      <c r="C224" s="169"/>
      <c r="D224" s="169"/>
      <c r="E224" s="169"/>
      <c r="F224" s="169"/>
      <c r="G224" s="169"/>
      <c r="H224" s="169"/>
      <c r="I224" s="169"/>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row>
    <row r="225" spans="1:34" ht="13.9" customHeight="1">
      <c r="A225" s="169"/>
      <c r="B225" s="169"/>
      <c r="C225" s="169"/>
      <c r="D225" s="169"/>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row>
    <row r="226" spans="1:34" ht="13.9" customHeight="1">
      <c r="A226" s="169"/>
      <c r="B226" s="169"/>
      <c r="C226" s="169"/>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row>
    <row r="227" spans="1:34" ht="13.9" customHeight="1">
      <c r="A227" s="169"/>
      <c r="B227" s="169"/>
      <c r="C227" s="169"/>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row>
    <row r="228" spans="1:34" ht="13.9" customHeight="1">
      <c r="A228" s="169"/>
      <c r="B228" s="169"/>
      <c r="C228" s="169"/>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row>
    <row r="229" spans="1:34" ht="13.9" customHeight="1">
      <c r="A229" s="169"/>
      <c r="B229" s="169"/>
      <c r="C229" s="169"/>
      <c r="D229" s="169"/>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row>
    <row r="230" spans="1:34" ht="13.9" customHeight="1">
      <c r="A230" s="169"/>
      <c r="B230" s="169"/>
      <c r="C230" s="169"/>
      <c r="D230" s="169"/>
      <c r="E230" s="169"/>
      <c r="F230" s="169"/>
      <c r="G230" s="169"/>
      <c r="H230" s="169"/>
      <c r="I230" s="169"/>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row>
    <row r="231" spans="1:34" ht="13.9" customHeight="1">
      <c r="A231" s="169"/>
      <c r="B231" s="169"/>
      <c r="C231" s="169"/>
      <c r="D231" s="169"/>
      <c r="E231" s="169"/>
      <c r="F231" s="169"/>
      <c r="G231" s="169"/>
      <c r="H231" s="169"/>
      <c r="I231" s="169"/>
      <c r="J231" s="169"/>
      <c r="K231" s="169"/>
      <c r="L231" s="169"/>
      <c r="M231" s="169"/>
      <c r="N231" s="169"/>
      <c r="O231" s="169"/>
      <c r="P231" s="169"/>
      <c r="Q231" s="169"/>
      <c r="R231" s="169"/>
      <c r="S231" s="169"/>
      <c r="T231" s="169"/>
      <c r="U231" s="169"/>
      <c r="V231" s="169"/>
      <c r="W231" s="169"/>
      <c r="X231" s="169"/>
      <c r="Y231" s="169"/>
      <c r="Z231" s="169"/>
      <c r="AA231" s="169"/>
      <c r="AB231" s="169"/>
      <c r="AC231" s="169"/>
      <c r="AD231" s="169"/>
      <c r="AE231" s="169"/>
      <c r="AF231" s="169"/>
      <c r="AG231" s="169"/>
      <c r="AH231" s="169"/>
    </row>
    <row r="232" spans="1:34" ht="13.9" customHeight="1">
      <c r="A232" s="169"/>
      <c r="B232" s="169"/>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row>
    <row r="233" spans="1:34" ht="13.9" customHeight="1">
      <c r="A233" s="169"/>
      <c r="B233" s="169"/>
      <c r="C233" s="169"/>
      <c r="D233" s="169"/>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row>
    <row r="234" spans="1:34" ht="13.9" customHeight="1">
      <c r="A234" s="169"/>
      <c r="B234" s="169"/>
      <c r="C234" s="169"/>
      <c r="D234" s="169"/>
      <c r="E234" s="169"/>
      <c r="F234" s="169"/>
      <c r="G234" s="169"/>
      <c r="H234" s="169"/>
      <c r="I234" s="169"/>
      <c r="J234" s="169"/>
      <c r="K234" s="169"/>
      <c r="L234" s="169"/>
      <c r="M234" s="169"/>
      <c r="N234" s="169"/>
      <c r="O234" s="169"/>
      <c r="P234" s="169"/>
      <c r="Q234" s="169"/>
      <c r="R234" s="169"/>
      <c r="S234" s="169"/>
      <c r="T234" s="169"/>
      <c r="U234" s="169"/>
      <c r="V234" s="169"/>
      <c r="W234" s="169"/>
      <c r="X234" s="169"/>
      <c r="Y234" s="169"/>
      <c r="Z234" s="169"/>
      <c r="AA234" s="169"/>
      <c r="AB234" s="169"/>
      <c r="AC234" s="169"/>
      <c r="AD234" s="169"/>
      <c r="AE234" s="169"/>
      <c r="AF234" s="169"/>
      <c r="AG234" s="169"/>
      <c r="AH234" s="169"/>
    </row>
    <row r="235" spans="1:34" ht="13.9" customHeight="1">
      <c r="A235" s="169"/>
      <c r="B235" s="169"/>
      <c r="C235" s="169"/>
      <c r="D235" s="169"/>
      <c r="E235" s="169"/>
      <c r="F235" s="169"/>
      <c r="G235" s="169"/>
      <c r="H235" s="169"/>
      <c r="I235" s="169"/>
      <c r="J235" s="169"/>
      <c r="K235" s="169"/>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c r="AG235" s="169"/>
      <c r="AH235" s="169"/>
    </row>
    <row r="236" spans="1:34" ht="13.9" customHeight="1">
      <c r="A236" s="169"/>
      <c r="B236" s="169"/>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row>
    <row r="237" spans="1:34" ht="13.9" customHeight="1">
      <c r="A237" s="169"/>
      <c r="B237" s="169"/>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row>
    <row r="238" spans="1:34" ht="13.9" customHeight="1">
      <c r="A238" s="169"/>
      <c r="B238" s="169"/>
      <c r="C238" s="169"/>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row>
    <row r="239" spans="1:34" ht="13.9" customHeight="1">
      <c r="A239" s="169"/>
      <c r="B239" s="169"/>
      <c r="C239" s="169"/>
      <c r="D239" s="169"/>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row>
    <row r="240" spans="1:34" ht="13.9" customHeight="1">
      <c r="A240" s="169"/>
      <c r="B240" s="169"/>
      <c r="C240" s="169"/>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row>
    <row r="241" spans="1:34" ht="13.9" customHeight="1">
      <c r="A241" s="169"/>
      <c r="B241" s="169"/>
      <c r="C241" s="169"/>
      <c r="D241" s="169"/>
      <c r="E241" s="169"/>
      <c r="F241" s="169"/>
      <c r="G241" s="169"/>
      <c r="H241" s="169"/>
      <c r="I241" s="169"/>
      <c r="J241" s="169"/>
      <c r="K241" s="169"/>
      <c r="L241" s="169"/>
      <c r="M241" s="169"/>
      <c r="N241" s="169"/>
      <c r="O241" s="169"/>
      <c r="P241" s="169"/>
      <c r="Q241" s="169"/>
      <c r="R241" s="169"/>
      <c r="S241" s="169"/>
      <c r="T241" s="169"/>
      <c r="U241" s="169"/>
      <c r="V241" s="169"/>
      <c r="W241" s="169"/>
      <c r="X241" s="169"/>
      <c r="Y241" s="169"/>
      <c r="Z241" s="169"/>
      <c r="AA241" s="169"/>
      <c r="AB241" s="169"/>
      <c r="AC241" s="169"/>
      <c r="AD241" s="169"/>
      <c r="AE241" s="169"/>
      <c r="AF241" s="169"/>
      <c r="AG241" s="169"/>
      <c r="AH241" s="169"/>
    </row>
    <row r="242" spans="1:34" ht="13.9" customHeight="1">
      <c r="A242" s="169"/>
      <c r="B242" s="169"/>
      <c r="C242" s="169"/>
      <c r="D242" s="169"/>
      <c r="E242" s="169"/>
      <c r="F242" s="169"/>
      <c r="G242" s="169"/>
      <c r="H242" s="169"/>
      <c r="I242" s="169"/>
      <c r="J242" s="169"/>
      <c r="K242" s="169"/>
      <c r="L242" s="169"/>
      <c r="M242" s="169"/>
      <c r="N242" s="169"/>
      <c r="O242" s="169"/>
      <c r="P242" s="169"/>
      <c r="Q242" s="169"/>
      <c r="R242" s="169"/>
      <c r="S242" s="169"/>
      <c r="T242" s="169"/>
      <c r="U242" s="169"/>
      <c r="V242" s="169"/>
      <c r="W242" s="169"/>
      <c r="X242" s="169"/>
      <c r="Y242" s="169"/>
      <c r="Z242" s="169"/>
      <c r="AA242" s="169"/>
      <c r="AB242" s="169"/>
      <c r="AC242" s="169"/>
      <c r="AD242" s="169"/>
      <c r="AE242" s="169"/>
      <c r="AF242" s="169"/>
      <c r="AG242" s="169"/>
      <c r="AH242" s="169"/>
    </row>
    <row r="243" spans="1:34" ht="13.9" customHeight="1">
      <c r="A243" s="169"/>
      <c r="B243" s="169"/>
      <c r="C243" s="169"/>
      <c r="D243" s="169"/>
      <c r="E243" s="169"/>
      <c r="F243" s="169"/>
      <c r="G243" s="169"/>
      <c r="H243" s="169"/>
      <c r="I243" s="169"/>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row>
    <row r="244" spans="1:34" ht="13.9" customHeight="1">
      <c r="A244" s="169"/>
      <c r="B244" s="169"/>
      <c r="C244" s="169"/>
      <c r="D244" s="169"/>
      <c r="E244" s="169"/>
      <c r="F244" s="169"/>
      <c r="G244" s="169"/>
      <c r="H244" s="169"/>
      <c r="I244" s="169"/>
      <c r="J244" s="169"/>
      <c r="K244" s="169"/>
      <c r="L244" s="169"/>
      <c r="M244" s="169"/>
      <c r="N244" s="169"/>
      <c r="O244" s="169"/>
      <c r="P244" s="169"/>
      <c r="Q244" s="169"/>
      <c r="R244" s="169"/>
      <c r="S244" s="169"/>
      <c r="T244" s="169"/>
      <c r="U244" s="169"/>
      <c r="V244" s="169"/>
      <c r="W244" s="169"/>
      <c r="X244" s="169"/>
      <c r="Y244" s="169"/>
      <c r="Z244" s="169"/>
      <c r="AA244" s="169"/>
      <c r="AB244" s="169"/>
      <c r="AC244" s="169"/>
      <c r="AD244" s="169"/>
      <c r="AE244" s="169"/>
      <c r="AF244" s="169"/>
      <c r="AG244" s="169"/>
      <c r="AH244" s="169"/>
    </row>
    <row r="245" spans="1:34" ht="13.9" customHeight="1">
      <c r="A245" s="169"/>
      <c r="B245" s="169"/>
      <c r="C245" s="169"/>
      <c r="D245" s="169"/>
      <c r="E245" s="169"/>
      <c r="F245" s="169"/>
      <c r="G245" s="169"/>
      <c r="H245" s="169"/>
      <c r="I245" s="169"/>
      <c r="J245" s="169"/>
      <c r="K245" s="169"/>
      <c r="L245" s="169"/>
      <c r="M245" s="169"/>
      <c r="N245" s="169"/>
      <c r="O245" s="169"/>
      <c r="P245" s="169"/>
      <c r="Q245" s="169"/>
      <c r="R245" s="169"/>
      <c r="S245" s="169"/>
      <c r="T245" s="169"/>
      <c r="U245" s="169"/>
      <c r="V245" s="169"/>
      <c r="W245" s="169"/>
      <c r="X245" s="169"/>
      <c r="Y245" s="169"/>
      <c r="Z245" s="169"/>
      <c r="AA245" s="169"/>
      <c r="AB245" s="169"/>
      <c r="AC245" s="169"/>
      <c r="AD245" s="169"/>
      <c r="AE245" s="169"/>
      <c r="AF245" s="169"/>
      <c r="AG245" s="169"/>
      <c r="AH245" s="169"/>
    </row>
    <row r="246" spans="1:34" ht="13.9" customHeight="1">
      <c r="A246" s="169"/>
      <c r="B246" s="169"/>
      <c r="C246" s="169"/>
      <c r="D246" s="169"/>
      <c r="E246" s="169"/>
      <c r="F246" s="169"/>
      <c r="G246" s="169"/>
      <c r="H246" s="169"/>
      <c r="I246" s="169"/>
      <c r="J246" s="169"/>
      <c r="K246" s="169"/>
      <c r="L246" s="169"/>
      <c r="M246" s="169"/>
      <c r="N246" s="169"/>
      <c r="O246" s="169"/>
      <c r="P246" s="169"/>
      <c r="Q246" s="169"/>
      <c r="R246" s="169"/>
      <c r="S246" s="169"/>
      <c r="T246" s="169"/>
      <c r="U246" s="169"/>
      <c r="V246" s="169"/>
      <c r="W246" s="169"/>
      <c r="X246" s="169"/>
      <c r="Y246" s="169"/>
      <c r="Z246" s="169"/>
      <c r="AA246" s="169"/>
      <c r="AB246" s="169"/>
      <c r="AC246" s="169"/>
      <c r="AD246" s="169"/>
      <c r="AE246" s="169"/>
      <c r="AF246" s="169"/>
      <c r="AG246" s="169"/>
      <c r="AH246" s="169"/>
    </row>
    <row r="247" spans="1:34" ht="13.9" customHeight="1">
      <c r="A247" s="169"/>
      <c r="B247" s="169"/>
      <c r="C247" s="169"/>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row>
    <row r="248" spans="1:34" ht="13.9" customHeight="1">
      <c r="A248" s="169"/>
      <c r="B248" s="169"/>
      <c r="C248" s="169"/>
      <c r="D248" s="169"/>
      <c r="E248" s="169"/>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row>
    <row r="249" spans="1:34" ht="13.9" customHeight="1">
      <c r="A249" s="169"/>
      <c r="B249" s="169"/>
      <c r="C249" s="169"/>
      <c r="D249" s="169"/>
      <c r="E249" s="169"/>
      <c r="F249" s="169"/>
      <c r="G249" s="169"/>
      <c r="H249" s="169"/>
      <c r="I249" s="169"/>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row>
    <row r="250" spans="1:34" ht="13.9" customHeight="1">
      <c r="A250" s="169"/>
      <c r="B250" s="169"/>
      <c r="C250" s="169"/>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row>
    <row r="251" spans="1:34" ht="13.9" customHeight="1">
      <c r="A251" s="169"/>
      <c r="B251" s="169"/>
      <c r="C251" s="169"/>
      <c r="D251" s="169"/>
      <c r="E251" s="169"/>
      <c r="F251" s="169"/>
      <c r="G251" s="169"/>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row>
    <row r="252" spans="1:34" ht="13.9" customHeight="1">
      <c r="A252" s="169"/>
      <c r="B252" s="169"/>
      <c r="C252" s="169"/>
      <c r="D252" s="169"/>
      <c r="E252" s="169"/>
      <c r="F252" s="169"/>
      <c r="G252" s="169"/>
      <c r="H252" s="169"/>
      <c r="I252" s="169"/>
      <c r="J252" s="169"/>
      <c r="K252" s="169"/>
      <c r="L252" s="169"/>
      <c r="M252" s="169"/>
      <c r="N252" s="169"/>
      <c r="O252" s="169"/>
      <c r="P252" s="169"/>
      <c r="Q252" s="169"/>
      <c r="R252" s="169"/>
      <c r="S252" s="169"/>
      <c r="T252" s="169"/>
      <c r="U252" s="169"/>
      <c r="V252" s="169"/>
      <c r="W252" s="169"/>
      <c r="X252" s="169"/>
      <c r="Y252" s="169"/>
      <c r="Z252" s="169"/>
      <c r="AA252" s="169"/>
      <c r="AB252" s="169"/>
      <c r="AC252" s="169"/>
      <c r="AD252" s="169"/>
      <c r="AE252" s="169"/>
      <c r="AF252" s="169"/>
      <c r="AG252" s="169"/>
      <c r="AH252" s="169"/>
    </row>
    <row r="253" spans="1:34" ht="13.9" customHeight="1">
      <c r="A253" s="169"/>
      <c r="B253" s="169"/>
      <c r="C253" s="169"/>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row>
    <row r="254" spans="1:34" ht="13.9" customHeight="1">
      <c r="A254" s="169"/>
      <c r="B254" s="169"/>
      <c r="C254" s="169"/>
      <c r="D254" s="169"/>
      <c r="E254" s="169"/>
      <c r="F254" s="169"/>
      <c r="G254" s="169"/>
      <c r="H254" s="169"/>
      <c r="I254" s="169"/>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row>
    <row r="255" spans="1:34" ht="13.9" customHeight="1">
      <c r="A255" s="169"/>
      <c r="B255" s="169"/>
      <c r="C255" s="169"/>
      <c r="D255" s="169"/>
      <c r="E255" s="169"/>
      <c r="F255" s="169"/>
      <c r="G255" s="169"/>
      <c r="H255" s="169"/>
      <c r="I255" s="169"/>
      <c r="J255" s="169"/>
      <c r="K255" s="169"/>
      <c r="L255" s="169"/>
      <c r="M255" s="169"/>
      <c r="N255" s="169"/>
      <c r="O255" s="169"/>
      <c r="P255" s="169"/>
      <c r="Q255" s="169"/>
      <c r="R255" s="169"/>
      <c r="S255" s="169"/>
      <c r="T255" s="169"/>
      <c r="U255" s="169"/>
      <c r="V255" s="169"/>
      <c r="W255" s="169"/>
      <c r="X255" s="169"/>
      <c r="Y255" s="169"/>
      <c r="Z255" s="169"/>
      <c r="AA255" s="169"/>
      <c r="AB255" s="169"/>
      <c r="AC255" s="169"/>
      <c r="AD255" s="169"/>
      <c r="AE255" s="169"/>
      <c r="AF255" s="169"/>
      <c r="AG255" s="169"/>
      <c r="AH255" s="169"/>
    </row>
    <row r="256" spans="1:34" ht="13.9" customHeight="1">
      <c r="A256" s="169"/>
      <c r="B256" s="169"/>
      <c r="C256" s="169"/>
      <c r="D256" s="169"/>
      <c r="E256" s="169"/>
      <c r="F256" s="169"/>
      <c r="G256" s="169"/>
      <c r="H256" s="169"/>
      <c r="I256" s="169"/>
      <c r="J256" s="169"/>
      <c r="K256" s="169"/>
      <c r="L256" s="169"/>
      <c r="M256" s="169"/>
      <c r="N256" s="169"/>
      <c r="O256" s="169"/>
      <c r="P256" s="169"/>
      <c r="Q256" s="169"/>
      <c r="R256" s="169"/>
      <c r="S256" s="169"/>
      <c r="T256" s="169"/>
      <c r="U256" s="169"/>
      <c r="V256" s="169"/>
      <c r="W256" s="169"/>
      <c r="X256" s="169"/>
      <c r="Y256" s="169"/>
      <c r="Z256" s="169"/>
      <c r="AA256" s="169"/>
      <c r="AB256" s="169"/>
      <c r="AC256" s="169"/>
      <c r="AD256" s="169"/>
      <c r="AE256" s="169"/>
      <c r="AF256" s="169"/>
      <c r="AG256" s="169"/>
      <c r="AH256" s="169"/>
    </row>
    <row r="257" spans="1:34" ht="13.9" customHeight="1">
      <c r="A257" s="169"/>
      <c r="B257" s="169"/>
      <c r="C257" s="169"/>
      <c r="D257" s="169"/>
      <c r="E257" s="169"/>
      <c r="F257" s="169"/>
      <c r="G257" s="169"/>
      <c r="H257" s="169"/>
      <c r="I257" s="169"/>
      <c r="J257" s="169"/>
      <c r="K257" s="169"/>
      <c r="L257" s="169"/>
      <c r="M257" s="169"/>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row>
    <row r="258" spans="1:34" ht="13.9" customHeight="1">
      <c r="A258" s="169"/>
      <c r="B258" s="169"/>
      <c r="C258" s="169"/>
      <c r="D258" s="169"/>
      <c r="E258" s="169"/>
      <c r="F258" s="169"/>
      <c r="G258" s="169"/>
      <c r="H258" s="169"/>
      <c r="I258" s="169"/>
      <c r="J258" s="169"/>
      <c r="K258" s="169"/>
      <c r="L258" s="169"/>
      <c r="M258" s="169"/>
      <c r="N258" s="169"/>
      <c r="O258" s="169"/>
      <c r="P258" s="169"/>
      <c r="Q258" s="169"/>
      <c r="R258" s="169"/>
      <c r="S258" s="169"/>
      <c r="T258" s="169"/>
      <c r="U258" s="169"/>
      <c r="V258" s="169"/>
      <c r="W258" s="169"/>
      <c r="X258" s="169"/>
      <c r="Y258" s="169"/>
      <c r="Z258" s="169"/>
      <c r="AA258" s="169"/>
      <c r="AB258" s="169"/>
      <c r="AC258" s="169"/>
      <c r="AD258" s="169"/>
      <c r="AE258" s="169"/>
      <c r="AF258" s="169"/>
      <c r="AG258" s="169"/>
      <c r="AH258" s="169"/>
    </row>
    <row r="259" spans="1:34" ht="13.9" customHeight="1">
      <c r="A259" s="169"/>
      <c r="B259" s="169"/>
      <c r="C259" s="169"/>
      <c r="D259" s="169"/>
      <c r="E259" s="169"/>
      <c r="F259" s="169"/>
      <c r="G259" s="169"/>
      <c r="H259" s="169"/>
      <c r="I259" s="169"/>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169"/>
    </row>
    <row r="260" spans="1:34" ht="13.9" customHeight="1">
      <c r="A260" s="169"/>
      <c r="B260" s="169"/>
      <c r="C260" s="169"/>
      <c r="D260" s="169"/>
      <c r="E260" s="169"/>
      <c r="F260" s="169"/>
      <c r="G260" s="169"/>
      <c r="H260" s="169"/>
      <c r="I260" s="169"/>
      <c r="J260" s="169"/>
      <c r="K260" s="169"/>
      <c r="L260" s="169"/>
      <c r="M260" s="169"/>
      <c r="N260" s="169"/>
      <c r="O260" s="169"/>
      <c r="P260" s="169"/>
      <c r="Q260" s="169"/>
      <c r="R260" s="169"/>
      <c r="S260" s="169"/>
      <c r="T260" s="169"/>
      <c r="U260" s="169"/>
      <c r="V260" s="169"/>
      <c r="W260" s="169"/>
      <c r="X260" s="169"/>
      <c r="Y260" s="169"/>
      <c r="Z260" s="169"/>
      <c r="AA260" s="169"/>
      <c r="AB260" s="169"/>
      <c r="AC260" s="169"/>
      <c r="AD260" s="169"/>
      <c r="AE260" s="169"/>
      <c r="AF260" s="169"/>
      <c r="AG260" s="169"/>
      <c r="AH260" s="169"/>
    </row>
    <row r="261" spans="1:34" ht="13.9" customHeight="1">
      <c r="A261" s="169"/>
      <c r="B261" s="169"/>
      <c r="C261" s="169"/>
      <c r="D261" s="169"/>
      <c r="E261" s="169"/>
      <c r="F261" s="169"/>
      <c r="G261" s="169"/>
      <c r="H261" s="169"/>
      <c r="I261" s="169"/>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row>
    <row r="262" spans="1:34" ht="13.9" customHeight="1">
      <c r="A262" s="169"/>
      <c r="B262" s="169"/>
      <c r="C262" s="169"/>
      <c r="D262" s="169"/>
      <c r="E262" s="169"/>
      <c r="F262" s="169"/>
      <c r="G262" s="169"/>
      <c r="H262" s="169"/>
      <c r="I262" s="169"/>
      <c r="J262" s="169"/>
      <c r="K262" s="169"/>
      <c r="L262" s="169"/>
      <c r="M262" s="169"/>
      <c r="N262" s="169"/>
      <c r="O262" s="169"/>
      <c r="P262" s="169"/>
      <c r="Q262" s="169"/>
      <c r="R262" s="169"/>
      <c r="S262" s="169"/>
      <c r="T262" s="169"/>
      <c r="U262" s="169"/>
      <c r="V262" s="169"/>
      <c r="W262" s="169"/>
      <c r="X262" s="169"/>
      <c r="Y262" s="169"/>
      <c r="Z262" s="169"/>
      <c r="AA262" s="169"/>
      <c r="AB262" s="169"/>
      <c r="AC262" s="169"/>
      <c r="AD262" s="169"/>
      <c r="AE262" s="169"/>
      <c r="AF262" s="169"/>
      <c r="AG262" s="169"/>
      <c r="AH262" s="169"/>
    </row>
    <row r="263" spans="1:34" ht="13.9" customHeight="1">
      <c r="A263" s="169"/>
      <c r="B263" s="169"/>
      <c r="C263" s="169"/>
      <c r="D263" s="169"/>
      <c r="E263" s="169"/>
      <c r="F263" s="169"/>
      <c r="G263" s="169"/>
      <c r="H263" s="169"/>
      <c r="I263" s="169"/>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69"/>
      <c r="AG263" s="169"/>
      <c r="AH263" s="169"/>
    </row>
    <row r="264" spans="1:34" ht="13.9" customHeight="1">
      <c r="A264" s="169"/>
      <c r="B264" s="169"/>
      <c r="C264" s="169"/>
      <c r="D264" s="169"/>
      <c r="E264" s="169"/>
      <c r="F264" s="169"/>
      <c r="G264" s="169"/>
      <c r="H264" s="169"/>
      <c r="I264" s="169"/>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169"/>
      <c r="AF264" s="169"/>
      <c r="AG264" s="169"/>
      <c r="AH264" s="169"/>
    </row>
    <row r="265" spans="1:34" ht="13.9" customHeight="1">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Z265" s="169"/>
      <c r="AA265" s="169"/>
      <c r="AB265" s="169"/>
      <c r="AC265" s="169"/>
      <c r="AD265" s="169"/>
      <c r="AE265" s="169"/>
      <c r="AF265" s="169"/>
      <c r="AG265" s="169"/>
      <c r="AH265" s="169"/>
    </row>
    <row r="266" spans="1:34" ht="13.9" customHeight="1">
      <c r="A266" s="169"/>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c r="Z266" s="169"/>
      <c r="AA266" s="169"/>
      <c r="AB266" s="169"/>
      <c r="AC266" s="169"/>
      <c r="AD266" s="169"/>
      <c r="AE266" s="169"/>
      <c r="AF266" s="169"/>
      <c r="AG266" s="169"/>
      <c r="AH266" s="169"/>
    </row>
    <row r="267" spans="1:34" ht="13.9" customHeight="1">
      <c r="A267" s="169"/>
      <c r="B267" s="169"/>
      <c r="C267" s="169"/>
      <c r="D267" s="169"/>
      <c r="E267" s="169"/>
      <c r="F267" s="169"/>
      <c r="G267" s="169"/>
      <c r="H267" s="169"/>
      <c r="I267" s="169"/>
      <c r="J267" s="169"/>
      <c r="K267" s="169"/>
      <c r="L267" s="169"/>
      <c r="M267" s="169"/>
      <c r="N267" s="169"/>
      <c r="O267" s="169"/>
      <c r="P267" s="169"/>
      <c r="Q267" s="169"/>
      <c r="R267" s="169"/>
      <c r="S267" s="169"/>
      <c r="T267" s="169"/>
      <c r="U267" s="169"/>
      <c r="V267" s="169"/>
      <c r="W267" s="169"/>
      <c r="X267" s="169"/>
      <c r="Y267" s="169"/>
      <c r="Z267" s="169"/>
      <c r="AA267" s="169"/>
      <c r="AB267" s="169"/>
      <c r="AC267" s="169"/>
      <c r="AD267" s="169"/>
      <c r="AE267" s="169"/>
      <c r="AF267" s="169"/>
      <c r="AG267" s="169"/>
      <c r="AH267" s="169"/>
    </row>
    <row r="268" spans="1:34" ht="13.9" customHeight="1">
      <c r="A268" s="169"/>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Z268" s="169"/>
      <c r="AA268" s="169"/>
      <c r="AB268" s="169"/>
      <c r="AC268" s="169"/>
      <c r="AD268" s="169"/>
      <c r="AE268" s="169"/>
      <c r="AF268" s="169"/>
      <c r="AG268" s="169"/>
      <c r="AH268" s="169"/>
    </row>
    <row r="269" spans="1:34" ht="13.9" customHeight="1">
      <c r="A269" s="169"/>
      <c r="B269" s="169"/>
      <c r="C269" s="169"/>
      <c r="D269" s="169"/>
      <c r="E269" s="169"/>
      <c r="F269" s="169"/>
      <c r="G269" s="169"/>
      <c r="H269" s="169"/>
      <c r="I269" s="169"/>
      <c r="J269" s="169"/>
      <c r="K269" s="169"/>
      <c r="L269" s="169"/>
      <c r="M269" s="169"/>
      <c r="N269" s="169"/>
      <c r="O269" s="169"/>
      <c r="P269" s="169"/>
      <c r="Q269" s="169"/>
      <c r="R269" s="169"/>
      <c r="S269" s="169"/>
      <c r="T269" s="169"/>
      <c r="U269" s="169"/>
      <c r="V269" s="169"/>
      <c r="W269" s="169"/>
      <c r="X269" s="169"/>
      <c r="Y269" s="169"/>
      <c r="Z269" s="169"/>
      <c r="AA269" s="169"/>
      <c r="AB269" s="169"/>
      <c r="AC269" s="169"/>
      <c r="AD269" s="169"/>
      <c r="AE269" s="169"/>
      <c r="AF269" s="169"/>
      <c r="AG269" s="169"/>
      <c r="AH269" s="169"/>
    </row>
    <row r="270" spans="1:34" ht="13.9" customHeight="1">
      <c r="A270" s="169"/>
      <c r="B270" s="169"/>
      <c r="C270" s="169"/>
      <c r="D270" s="169"/>
      <c r="E270" s="169"/>
      <c r="F270" s="169"/>
      <c r="G270" s="169"/>
      <c r="H270" s="169"/>
      <c r="I270" s="169"/>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row>
    <row r="271" spans="1:34" ht="13.9" customHeight="1">
      <c r="A271" s="169"/>
      <c r="B271" s="169"/>
      <c r="C271" s="169"/>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row>
    <row r="272" spans="1:34" ht="13.9" customHeight="1">
      <c r="A272" s="169"/>
      <c r="B272" s="169"/>
      <c r="C272" s="169"/>
      <c r="D272" s="169"/>
      <c r="E272" s="169"/>
      <c r="F272" s="169"/>
      <c r="G272" s="169"/>
      <c r="H272" s="169"/>
      <c r="I272" s="169"/>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row>
    <row r="273" spans="1:34" ht="13.9" customHeight="1">
      <c r="A273" s="169"/>
      <c r="B273" s="169"/>
      <c r="C273" s="169"/>
      <c r="D273" s="169"/>
      <c r="E273" s="169"/>
      <c r="F273" s="169"/>
      <c r="G273" s="169"/>
      <c r="H273" s="169"/>
      <c r="I273" s="169"/>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row>
    <row r="274" spans="1:34" ht="13.9" customHeight="1">
      <c r="A274" s="169"/>
      <c r="B274" s="169"/>
      <c r="C274" s="169"/>
      <c r="D274" s="169"/>
      <c r="E274" s="169"/>
      <c r="F274" s="169"/>
      <c r="G274" s="169"/>
      <c r="H274" s="169"/>
      <c r="I274" s="169"/>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row>
    <row r="275" spans="1:34" ht="13.9" customHeight="1">
      <c r="A275" s="169"/>
      <c r="B275" s="169"/>
      <c r="C275" s="169"/>
      <c r="D275" s="169"/>
      <c r="E275" s="169"/>
      <c r="F275" s="169"/>
      <c r="G275" s="169"/>
      <c r="H275" s="169"/>
      <c r="I275" s="169"/>
      <c r="J275" s="169"/>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169"/>
    </row>
    <row r="276" spans="1:34" ht="13.9" customHeight="1">
      <c r="A276" s="169"/>
      <c r="B276" s="169"/>
      <c r="C276" s="169"/>
      <c r="D276" s="169"/>
      <c r="E276" s="169"/>
      <c r="F276" s="169"/>
      <c r="G276" s="169"/>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row>
    <row r="277" spans="1:34" ht="13.9" customHeight="1">
      <c r="A277" s="169"/>
      <c r="B277" s="169"/>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row>
    <row r="278" spans="1:34" ht="13.9" customHeight="1">
      <c r="A278" s="169"/>
      <c r="B278" s="169"/>
      <c r="C278" s="169"/>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row>
    <row r="279" spans="1:34" ht="13.9" customHeight="1">
      <c r="A279" s="169"/>
      <c r="B279" s="169"/>
      <c r="C279" s="169"/>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row>
    <row r="280" spans="1:34" ht="13.9" customHeight="1">
      <c r="A280" s="169"/>
      <c r="B280" s="169"/>
      <c r="C280" s="169"/>
      <c r="D280" s="169"/>
      <c r="E280" s="169"/>
      <c r="F280" s="169"/>
      <c r="G280" s="169"/>
      <c r="H280" s="169"/>
      <c r="I280" s="169"/>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row>
    <row r="281" spans="1:34" ht="13.9" customHeight="1">
      <c r="A281" s="169"/>
      <c r="B281" s="169"/>
      <c r="C281" s="169"/>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row>
    <row r="282" spans="1:34" ht="13.9" customHeight="1">
      <c r="A282" s="169"/>
      <c r="B282" s="169"/>
      <c r="C282" s="169"/>
      <c r="D282" s="169"/>
      <c r="E282" s="169"/>
      <c r="F282" s="169"/>
      <c r="G282" s="169"/>
      <c r="H282" s="169"/>
      <c r="I282" s="169"/>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row>
    <row r="283" spans="1:34" ht="13.9" customHeight="1">
      <c r="A283" s="169"/>
      <c r="B283" s="169"/>
      <c r="C283" s="169"/>
      <c r="D283" s="169"/>
      <c r="E283" s="169"/>
      <c r="F283" s="169"/>
      <c r="G283" s="169"/>
      <c r="H283" s="169"/>
      <c r="I283" s="169"/>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row>
    <row r="284" spans="1:34" ht="13.9" customHeight="1">
      <c r="A284" s="169"/>
      <c r="B284" s="169"/>
      <c r="C284" s="169"/>
      <c r="D284" s="169"/>
      <c r="E284" s="169"/>
      <c r="F284" s="169"/>
      <c r="G284" s="169"/>
      <c r="H284" s="169"/>
      <c r="I284" s="169"/>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row>
    <row r="285" spans="1:34" ht="13.9" customHeight="1">
      <c r="A285" s="169"/>
      <c r="B285" s="169"/>
      <c r="C285" s="169"/>
      <c r="D285" s="169"/>
      <c r="E285" s="169"/>
      <c r="F285" s="169"/>
      <c r="G285" s="169"/>
      <c r="H285" s="169"/>
      <c r="I285" s="169"/>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row>
    <row r="286" spans="1:34" ht="13.9" customHeight="1">
      <c r="A286" s="169"/>
      <c r="B286" s="169"/>
      <c r="C286" s="169"/>
      <c r="D286" s="169"/>
      <c r="E286" s="169"/>
      <c r="F286" s="169"/>
      <c r="G286" s="169"/>
      <c r="H286" s="169"/>
      <c r="I286" s="169"/>
      <c r="J286" s="169"/>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row>
    <row r="287" spans="1:34" ht="13.9" customHeight="1">
      <c r="A287" s="169"/>
      <c r="B287" s="169"/>
      <c r="C287" s="169"/>
      <c r="D287" s="169"/>
      <c r="E287" s="169"/>
      <c r="F287" s="169"/>
      <c r="G287" s="169"/>
      <c r="H287" s="169"/>
      <c r="I287" s="169"/>
      <c r="J287" s="169"/>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row>
    <row r="288" spans="1:34" ht="13.9" customHeight="1">
      <c r="A288" s="169"/>
      <c r="B288" s="169"/>
      <c r="C288" s="169"/>
      <c r="D288" s="169"/>
      <c r="E288" s="169"/>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row>
    <row r="289" spans="1:34" ht="13.9" customHeight="1">
      <c r="A289" s="169"/>
      <c r="B289" s="169"/>
      <c r="C289" s="169"/>
      <c r="D289" s="169"/>
      <c r="E289" s="169"/>
      <c r="F289" s="169"/>
      <c r="G289" s="169"/>
      <c r="H289" s="169"/>
      <c r="I289" s="169"/>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row>
    <row r="290" spans="1:34" ht="13.9" customHeight="1">
      <c r="A290" s="169"/>
      <c r="B290" s="169"/>
      <c r="C290" s="169"/>
      <c r="D290" s="169"/>
      <c r="E290" s="169"/>
      <c r="F290" s="169"/>
      <c r="G290" s="169"/>
      <c r="H290" s="169"/>
      <c r="I290" s="169"/>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row>
    <row r="291" spans="1:34" ht="13.9" customHeight="1">
      <c r="A291" s="169"/>
      <c r="B291" s="169"/>
      <c r="C291" s="169"/>
      <c r="D291" s="169"/>
      <c r="E291" s="169"/>
      <c r="F291" s="169"/>
      <c r="G291" s="169"/>
      <c r="H291" s="169"/>
      <c r="I291" s="169"/>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row>
    <row r="292" spans="1:34" ht="13.9" customHeight="1">
      <c r="A292" s="169"/>
      <c r="B292" s="169"/>
      <c r="C292" s="169"/>
      <c r="D292" s="169"/>
      <c r="E292" s="169"/>
      <c r="F292" s="169"/>
      <c r="G292" s="169"/>
      <c r="H292" s="169"/>
      <c r="I292" s="169"/>
      <c r="J292" s="169"/>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row>
    <row r="293" spans="1:34" ht="13.9" customHeight="1">
      <c r="A293" s="169"/>
      <c r="B293" s="169"/>
      <c r="C293" s="169"/>
      <c r="D293" s="169"/>
      <c r="E293" s="169"/>
      <c r="F293" s="169"/>
      <c r="G293" s="169"/>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row>
    <row r="294" spans="1:34" ht="13.9" customHeight="1">
      <c r="A294" s="169"/>
      <c r="B294" s="169"/>
      <c r="C294" s="169"/>
      <c r="D294" s="169"/>
      <c r="E294" s="169"/>
      <c r="F294" s="169"/>
      <c r="G294" s="169"/>
      <c r="H294" s="169"/>
      <c r="I294" s="169"/>
      <c r="J294" s="169"/>
      <c r="K294" s="169"/>
      <c r="L294" s="169"/>
      <c r="M294" s="169"/>
      <c r="N294" s="169"/>
      <c r="O294" s="169"/>
      <c r="P294" s="169"/>
      <c r="Q294" s="169"/>
      <c r="R294" s="169"/>
      <c r="S294" s="169"/>
      <c r="T294" s="169"/>
      <c r="U294" s="169"/>
      <c r="V294" s="169"/>
      <c r="W294" s="169"/>
      <c r="X294" s="169"/>
      <c r="Y294" s="169"/>
      <c r="Z294" s="169"/>
      <c r="AA294" s="169"/>
      <c r="AB294" s="169"/>
      <c r="AC294" s="169"/>
      <c r="AD294" s="169"/>
      <c r="AE294" s="169"/>
      <c r="AF294" s="169"/>
      <c r="AG294" s="169"/>
      <c r="AH294" s="169"/>
    </row>
    <row r="295" spans="1:34" ht="13.9" customHeight="1">
      <c r="A295" s="169"/>
      <c r="B295" s="169"/>
      <c r="C295" s="169"/>
      <c r="D295" s="169"/>
      <c r="E295" s="169"/>
      <c r="F295" s="169"/>
      <c r="G295" s="169"/>
      <c r="H295" s="169"/>
      <c r="I295" s="169"/>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row>
    <row r="296" spans="1:34" ht="13.9" customHeight="1">
      <c r="A296" s="169"/>
      <c r="B296" s="169"/>
      <c r="C296" s="169"/>
      <c r="D296" s="169"/>
      <c r="E296" s="169"/>
      <c r="F296" s="169"/>
      <c r="G296" s="169"/>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row>
    <row r="297" spans="1:34" ht="13.9" customHeight="1">
      <c r="A297" s="169"/>
      <c r="B297" s="169"/>
      <c r="C297" s="169"/>
      <c r="D297" s="169"/>
      <c r="E297" s="169"/>
      <c r="F297" s="169"/>
      <c r="G297" s="169"/>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row>
    <row r="298" spans="1:34" ht="13.9" customHeight="1">
      <c r="A298" s="169"/>
      <c r="B298" s="169"/>
      <c r="C298" s="169"/>
      <c r="D298" s="169"/>
      <c r="E298" s="169"/>
      <c r="F298" s="169"/>
      <c r="G298" s="169"/>
      <c r="H298" s="169"/>
      <c r="I298" s="169"/>
      <c r="J298" s="169"/>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row>
    <row r="299" spans="1:34" ht="13.9" customHeight="1">
      <c r="A299" s="169"/>
      <c r="B299" s="169"/>
      <c r="C299" s="169"/>
      <c r="D299" s="169"/>
      <c r="E299" s="169"/>
      <c r="F299" s="169"/>
      <c r="G299" s="169"/>
      <c r="H299" s="169"/>
      <c r="I299" s="169"/>
      <c r="J299" s="169"/>
      <c r="K299" s="169"/>
      <c r="L299" s="169"/>
      <c r="M299" s="169"/>
      <c r="N299" s="169"/>
      <c r="O299" s="169"/>
      <c r="P299" s="169"/>
      <c r="Q299" s="169"/>
      <c r="R299" s="169"/>
      <c r="S299" s="169"/>
      <c r="T299" s="169"/>
      <c r="U299" s="169"/>
      <c r="V299" s="169"/>
      <c r="W299" s="169"/>
      <c r="X299" s="169"/>
      <c r="Y299" s="169"/>
      <c r="Z299" s="169"/>
      <c r="AA299" s="169"/>
      <c r="AB299" s="169"/>
      <c r="AC299" s="169"/>
      <c r="AD299" s="169"/>
      <c r="AE299" s="169"/>
      <c r="AF299" s="169"/>
      <c r="AG299" s="169"/>
      <c r="AH299" s="169"/>
    </row>
    <row r="300" spans="1:34" ht="13.9" customHeight="1">
      <c r="A300" s="169"/>
      <c r="B300" s="169"/>
      <c r="C300" s="169"/>
      <c r="D300" s="169"/>
      <c r="E300" s="169"/>
      <c r="F300" s="169"/>
      <c r="G300" s="169"/>
      <c r="H300" s="169"/>
      <c r="I300" s="169"/>
      <c r="J300" s="169"/>
      <c r="K300" s="169"/>
      <c r="L300" s="169"/>
      <c r="M300" s="169"/>
      <c r="N300" s="169"/>
      <c r="O300" s="169"/>
      <c r="P300" s="169"/>
      <c r="Q300" s="169"/>
      <c r="R300" s="169"/>
      <c r="S300" s="169"/>
      <c r="T300" s="169"/>
      <c r="U300" s="169"/>
      <c r="V300" s="169"/>
      <c r="W300" s="169"/>
      <c r="X300" s="169"/>
      <c r="Y300" s="169"/>
      <c r="Z300" s="169"/>
      <c r="AA300" s="169"/>
      <c r="AB300" s="169"/>
      <c r="AC300" s="169"/>
      <c r="AD300" s="169"/>
      <c r="AE300" s="169"/>
      <c r="AF300" s="169"/>
      <c r="AG300" s="169"/>
      <c r="AH300" s="169"/>
    </row>
    <row r="301" spans="1:34" ht="13.9" customHeight="1">
      <c r="A301" s="169"/>
      <c r="B301" s="169"/>
      <c r="C301" s="169"/>
      <c r="D301" s="169"/>
      <c r="E301" s="169"/>
      <c r="F301" s="169"/>
      <c r="G301" s="169"/>
      <c r="H301" s="169"/>
      <c r="I301" s="169"/>
      <c r="J301" s="169"/>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row>
    <row r="302" spans="1:34" ht="13.9" customHeight="1">
      <c r="A302" s="169"/>
      <c r="B302" s="169"/>
      <c r="C302" s="169"/>
      <c r="D302" s="169"/>
      <c r="E302" s="169"/>
      <c r="F302" s="169"/>
      <c r="G302" s="169"/>
      <c r="H302" s="169"/>
      <c r="I302" s="169"/>
      <c r="J302" s="169"/>
      <c r="K302" s="169"/>
      <c r="L302" s="169"/>
      <c r="M302" s="169"/>
      <c r="N302" s="169"/>
      <c r="O302" s="169"/>
      <c r="P302" s="169"/>
      <c r="Q302" s="169"/>
      <c r="R302" s="169"/>
      <c r="S302" s="169"/>
      <c r="T302" s="169"/>
      <c r="U302" s="169"/>
      <c r="V302" s="169"/>
      <c r="W302" s="169"/>
      <c r="X302" s="169"/>
      <c r="Y302" s="169"/>
      <c r="Z302" s="169"/>
      <c r="AA302" s="169"/>
      <c r="AB302" s="169"/>
      <c r="AC302" s="169"/>
      <c r="AD302" s="169"/>
      <c r="AE302" s="169"/>
      <c r="AF302" s="169"/>
      <c r="AG302" s="169"/>
      <c r="AH302" s="169"/>
    </row>
    <row r="303" spans="1:34" ht="13.9" customHeight="1">
      <c r="A303" s="169"/>
      <c r="B303" s="169"/>
      <c r="C303" s="169"/>
      <c r="D303" s="169"/>
      <c r="E303" s="169"/>
      <c r="F303" s="169"/>
      <c r="G303" s="169"/>
      <c r="H303" s="169"/>
      <c r="I303" s="169"/>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row>
    <row r="304" spans="1:34" ht="13.9" customHeight="1">
      <c r="A304" s="169"/>
      <c r="B304" s="169"/>
      <c r="C304" s="169"/>
      <c r="D304" s="169"/>
      <c r="E304" s="169"/>
      <c r="F304" s="169"/>
      <c r="G304" s="169"/>
      <c r="H304" s="169"/>
      <c r="I304" s="169"/>
      <c r="J304" s="169"/>
      <c r="K304" s="169"/>
      <c r="L304" s="169"/>
      <c r="M304" s="169"/>
      <c r="N304" s="169"/>
      <c r="O304" s="169"/>
      <c r="P304" s="169"/>
      <c r="Q304" s="169"/>
      <c r="R304" s="169"/>
      <c r="S304" s="169"/>
      <c r="T304" s="169"/>
      <c r="U304" s="169"/>
      <c r="V304" s="169"/>
      <c r="W304" s="169"/>
      <c r="X304" s="169"/>
      <c r="Y304" s="169"/>
      <c r="Z304" s="169"/>
      <c r="AA304" s="169"/>
      <c r="AB304" s="169"/>
      <c r="AC304" s="169"/>
      <c r="AD304" s="169"/>
      <c r="AE304" s="169"/>
      <c r="AF304" s="169"/>
      <c r="AG304" s="169"/>
      <c r="AH304" s="169"/>
    </row>
    <row r="305" spans="1:34" ht="13.9" customHeight="1">
      <c r="A305" s="169"/>
      <c r="B305" s="169"/>
      <c r="C305" s="169"/>
      <c r="D305" s="169"/>
      <c r="E305" s="169"/>
      <c r="F305" s="169"/>
      <c r="G305" s="169"/>
      <c r="H305" s="169"/>
      <c r="I305" s="169"/>
      <c r="J305" s="169"/>
      <c r="K305" s="16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row>
    <row r="306" spans="1:34" ht="13.9" customHeight="1">
      <c r="A306" s="169"/>
      <c r="B306" s="169"/>
      <c r="C306" s="169"/>
      <c r="D306" s="169"/>
      <c r="E306" s="169"/>
      <c r="F306" s="169"/>
      <c r="G306" s="169"/>
      <c r="H306" s="169"/>
      <c r="I306" s="169"/>
      <c r="J306" s="169"/>
      <c r="K306" s="169"/>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row>
    <row r="307" spans="1:34" ht="13.9" customHeight="1">
      <c r="A307" s="169"/>
      <c r="B307" s="169"/>
      <c r="C307" s="169"/>
      <c r="D307" s="169"/>
      <c r="E307" s="169"/>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row>
    <row r="308" spans="1:34" ht="13.9" customHeight="1">
      <c r="A308" s="169"/>
      <c r="B308" s="169"/>
      <c r="C308" s="169"/>
      <c r="D308" s="169"/>
      <c r="E308" s="169"/>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row>
    <row r="309" spans="1:34" ht="13.9" customHeight="1">
      <c r="A309" s="169"/>
      <c r="B309" s="169"/>
      <c r="C309" s="169"/>
      <c r="D309" s="169"/>
      <c r="E309" s="169"/>
      <c r="F309" s="169"/>
      <c r="G309" s="169"/>
      <c r="H309" s="169"/>
      <c r="I309" s="169"/>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row>
    <row r="310" spans="1:34" ht="13.9" customHeight="1">
      <c r="A310" s="169"/>
      <c r="B310" s="169"/>
      <c r="C310" s="169"/>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row>
    <row r="311" spans="1:34" ht="13.9" customHeight="1">
      <c r="A311" s="169"/>
      <c r="B311" s="169"/>
      <c r="C311" s="169"/>
      <c r="D311" s="169"/>
      <c r="E311" s="169"/>
      <c r="F311" s="169"/>
      <c r="G311" s="169"/>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row>
    <row r="312" spans="1:34" ht="13.9" customHeight="1">
      <c r="A312" s="169"/>
      <c r="B312" s="169"/>
      <c r="C312" s="169"/>
      <c r="D312" s="169"/>
      <c r="E312" s="169"/>
      <c r="F312" s="169"/>
      <c r="G312" s="169"/>
      <c r="H312" s="169"/>
      <c r="I312" s="169"/>
      <c r="J312" s="169"/>
      <c r="K312" s="169"/>
      <c r="L312" s="169"/>
      <c r="M312" s="169"/>
      <c r="N312" s="169"/>
      <c r="O312" s="169"/>
      <c r="P312" s="169"/>
      <c r="Q312" s="169"/>
      <c r="R312" s="169"/>
      <c r="S312" s="169"/>
      <c r="T312" s="169"/>
      <c r="U312" s="169"/>
      <c r="V312" s="169"/>
      <c r="W312" s="169"/>
      <c r="X312" s="169"/>
      <c r="Y312" s="169"/>
      <c r="Z312" s="169"/>
      <c r="AA312" s="169"/>
      <c r="AB312" s="169"/>
      <c r="AC312" s="169"/>
      <c r="AD312" s="169"/>
      <c r="AE312" s="169"/>
      <c r="AF312" s="169"/>
      <c r="AG312" s="169"/>
      <c r="AH312" s="169"/>
    </row>
    <row r="313" spans="1:34" ht="13.9" customHeight="1">
      <c r="A313" s="169"/>
      <c r="B313" s="169"/>
      <c r="C313" s="169"/>
      <c r="D313" s="169"/>
      <c r="E313" s="169"/>
      <c r="F313" s="169"/>
      <c r="G313" s="169"/>
      <c r="H313" s="169"/>
      <c r="I313" s="169"/>
      <c r="J313" s="169"/>
      <c r="K313" s="169"/>
      <c r="L313" s="169"/>
      <c r="M313" s="169"/>
      <c r="N313" s="169"/>
      <c r="O313" s="169"/>
      <c r="P313" s="169"/>
      <c r="Q313" s="169"/>
      <c r="R313" s="169"/>
      <c r="S313" s="169"/>
      <c r="T313" s="169"/>
      <c r="U313" s="169"/>
      <c r="V313" s="169"/>
      <c r="W313" s="169"/>
      <c r="X313" s="169"/>
      <c r="Y313" s="169"/>
      <c r="Z313" s="169"/>
      <c r="AA313" s="169"/>
      <c r="AB313" s="169"/>
      <c r="AC313" s="169"/>
      <c r="AD313" s="169"/>
      <c r="AE313" s="169"/>
      <c r="AF313" s="169"/>
      <c r="AG313" s="169"/>
      <c r="AH313" s="169"/>
    </row>
    <row r="314" spans="1:34" ht="13.9" customHeight="1">
      <c r="A314" s="169"/>
      <c r="B314" s="169"/>
      <c r="C314" s="169"/>
      <c r="D314" s="169"/>
      <c r="E314" s="169"/>
      <c r="F314" s="169"/>
      <c r="G314" s="169"/>
      <c r="H314" s="169"/>
      <c r="I314" s="169"/>
      <c r="J314" s="169"/>
      <c r="K314" s="169"/>
      <c r="L314" s="169"/>
      <c r="M314" s="169"/>
      <c r="N314" s="169"/>
      <c r="O314" s="169"/>
      <c r="P314" s="169"/>
      <c r="Q314" s="169"/>
      <c r="R314" s="169"/>
      <c r="S314" s="169"/>
      <c r="T314" s="169"/>
      <c r="U314" s="169"/>
      <c r="V314" s="169"/>
      <c r="W314" s="169"/>
      <c r="X314" s="169"/>
      <c r="Y314" s="169"/>
      <c r="Z314" s="169"/>
      <c r="AA314" s="169"/>
      <c r="AB314" s="169"/>
      <c r="AC314" s="169"/>
      <c r="AD314" s="169"/>
      <c r="AE314" s="169"/>
      <c r="AF314" s="169"/>
      <c r="AG314" s="169"/>
      <c r="AH314" s="169"/>
    </row>
    <row r="315" spans="1:34" ht="13.9" customHeight="1">
      <c r="A315" s="169"/>
      <c r="B315" s="169"/>
      <c r="C315" s="169"/>
      <c r="D315" s="169"/>
      <c r="E315" s="169"/>
      <c r="F315" s="169"/>
      <c r="G315" s="169"/>
      <c r="H315" s="169"/>
      <c r="I315" s="169"/>
      <c r="J315" s="169"/>
      <c r="K315" s="169"/>
      <c r="L315" s="169"/>
      <c r="M315" s="169"/>
      <c r="N315" s="169"/>
      <c r="O315" s="169"/>
      <c r="P315" s="169"/>
      <c r="Q315" s="169"/>
      <c r="R315" s="169"/>
      <c r="S315" s="169"/>
      <c r="T315" s="169"/>
      <c r="U315" s="169"/>
      <c r="V315" s="169"/>
      <c r="W315" s="169"/>
      <c r="X315" s="169"/>
      <c r="Y315" s="169"/>
      <c r="Z315" s="169"/>
      <c r="AA315" s="169"/>
      <c r="AB315" s="169"/>
      <c r="AC315" s="169"/>
      <c r="AD315" s="169"/>
      <c r="AE315" s="169"/>
      <c r="AF315" s="169"/>
      <c r="AG315" s="169"/>
      <c r="AH315" s="169"/>
    </row>
    <row r="316" spans="1:34" ht="13.9" customHeight="1">
      <c r="A316" s="169"/>
      <c r="B316" s="169"/>
      <c r="C316" s="169"/>
      <c r="D316" s="169"/>
      <c r="E316" s="169"/>
      <c r="F316" s="169"/>
      <c r="G316" s="169"/>
      <c r="H316" s="169"/>
      <c r="I316" s="169"/>
      <c r="J316" s="169"/>
      <c r="K316" s="169"/>
      <c r="L316" s="169"/>
      <c r="M316" s="169"/>
      <c r="N316" s="169"/>
      <c r="O316" s="169"/>
      <c r="P316" s="169"/>
      <c r="Q316" s="169"/>
      <c r="R316" s="169"/>
      <c r="S316" s="169"/>
      <c r="T316" s="169"/>
      <c r="U316" s="169"/>
      <c r="V316" s="169"/>
      <c r="W316" s="169"/>
      <c r="X316" s="169"/>
      <c r="Y316" s="169"/>
      <c r="Z316" s="169"/>
      <c r="AA316" s="169"/>
      <c r="AB316" s="169"/>
      <c r="AC316" s="169"/>
      <c r="AD316" s="169"/>
      <c r="AE316" s="169"/>
      <c r="AF316" s="169"/>
      <c r="AG316" s="169"/>
      <c r="AH316" s="169"/>
    </row>
    <row r="317" spans="1:34" ht="13.9" customHeight="1">
      <c r="A317" s="169"/>
      <c r="B317" s="169"/>
      <c r="C317" s="169"/>
      <c r="D317" s="169"/>
      <c r="E317" s="169"/>
      <c r="F317" s="169"/>
      <c r="G317" s="169"/>
      <c r="H317" s="169"/>
      <c r="I317" s="169"/>
      <c r="J317" s="169"/>
      <c r="K317" s="169"/>
      <c r="L317" s="169"/>
      <c r="M317" s="169"/>
      <c r="N317" s="169"/>
      <c r="O317" s="169"/>
      <c r="P317" s="169"/>
      <c r="Q317" s="169"/>
      <c r="R317" s="169"/>
      <c r="S317" s="169"/>
      <c r="T317" s="169"/>
      <c r="U317" s="169"/>
      <c r="V317" s="169"/>
      <c r="W317" s="169"/>
      <c r="X317" s="169"/>
      <c r="Y317" s="169"/>
      <c r="Z317" s="169"/>
      <c r="AA317" s="169"/>
      <c r="AB317" s="169"/>
      <c r="AC317" s="169"/>
      <c r="AD317" s="169"/>
      <c r="AE317" s="169"/>
      <c r="AF317" s="169"/>
      <c r="AG317" s="169"/>
      <c r="AH317" s="169"/>
    </row>
    <row r="318" spans="1:34" ht="13.9" customHeight="1">
      <c r="A318" s="169"/>
      <c r="B318" s="169"/>
      <c r="C318" s="169"/>
      <c r="D318" s="169"/>
      <c r="E318" s="169"/>
      <c r="F318" s="169"/>
      <c r="G318" s="169"/>
      <c r="H318" s="169"/>
      <c r="I318" s="169"/>
      <c r="J318" s="169"/>
      <c r="K318" s="169"/>
      <c r="L318" s="169"/>
      <c r="M318" s="169"/>
      <c r="N318" s="169"/>
      <c r="O318" s="169"/>
      <c r="P318" s="169"/>
      <c r="Q318" s="169"/>
      <c r="R318" s="169"/>
      <c r="S318" s="169"/>
      <c r="T318" s="169"/>
      <c r="U318" s="169"/>
      <c r="V318" s="169"/>
      <c r="W318" s="169"/>
      <c r="X318" s="169"/>
      <c r="Y318" s="169"/>
      <c r="Z318" s="169"/>
      <c r="AA318" s="169"/>
      <c r="AB318" s="169"/>
      <c r="AC318" s="169"/>
      <c r="AD318" s="169"/>
      <c r="AE318" s="169"/>
      <c r="AF318" s="169"/>
      <c r="AG318" s="169"/>
      <c r="AH318" s="169"/>
    </row>
    <row r="319" spans="1:34" ht="13.9" customHeight="1">
      <c r="A319" s="169"/>
      <c r="B319" s="169"/>
      <c r="C319" s="169"/>
      <c r="D319" s="169"/>
      <c r="E319" s="169"/>
      <c r="F319" s="169"/>
      <c r="G319" s="169"/>
      <c r="H319" s="169"/>
      <c r="I319" s="169"/>
      <c r="J319" s="169"/>
      <c r="K319" s="169"/>
      <c r="L319" s="169"/>
      <c r="M319" s="169"/>
      <c r="N319" s="169"/>
      <c r="O319" s="169"/>
      <c r="P319" s="169"/>
      <c r="Q319" s="169"/>
      <c r="R319" s="169"/>
      <c r="S319" s="169"/>
      <c r="T319" s="169"/>
      <c r="U319" s="169"/>
      <c r="V319" s="169"/>
      <c r="W319" s="169"/>
      <c r="X319" s="169"/>
      <c r="Y319" s="169"/>
      <c r="Z319" s="169"/>
      <c r="AA319" s="169"/>
      <c r="AB319" s="169"/>
      <c r="AC319" s="169"/>
      <c r="AD319" s="169"/>
      <c r="AE319" s="169"/>
      <c r="AF319" s="169"/>
      <c r="AG319" s="169"/>
      <c r="AH319" s="169"/>
    </row>
    <row r="320" spans="1:34" ht="13.9" customHeight="1">
      <c r="A320" s="169"/>
      <c r="B320" s="169"/>
      <c r="C320" s="169"/>
      <c r="D320" s="169"/>
      <c r="E320" s="169"/>
      <c r="F320" s="169"/>
      <c r="G320" s="169"/>
      <c r="H320" s="169"/>
      <c r="I320" s="169"/>
      <c r="J320" s="169"/>
      <c r="K320" s="169"/>
      <c r="L320" s="169"/>
      <c r="M320" s="169"/>
      <c r="N320" s="169"/>
      <c r="O320" s="169"/>
      <c r="P320" s="169"/>
      <c r="Q320" s="169"/>
      <c r="R320" s="169"/>
      <c r="S320" s="169"/>
      <c r="T320" s="169"/>
      <c r="U320" s="169"/>
      <c r="V320" s="169"/>
      <c r="W320" s="169"/>
      <c r="X320" s="169"/>
      <c r="Y320" s="169"/>
      <c r="Z320" s="169"/>
      <c r="AA320" s="169"/>
      <c r="AB320" s="169"/>
      <c r="AC320" s="169"/>
      <c r="AD320" s="169"/>
      <c r="AE320" s="169"/>
      <c r="AF320" s="169"/>
      <c r="AG320" s="169"/>
      <c r="AH320" s="169"/>
    </row>
    <row r="321" spans="1:34" ht="13.9" customHeight="1">
      <c r="A321" s="169"/>
      <c r="B321" s="169"/>
      <c r="C321" s="169"/>
      <c r="D321" s="169"/>
      <c r="E321" s="169"/>
      <c r="F321" s="169"/>
      <c r="G321" s="169"/>
      <c r="H321" s="169"/>
      <c r="I321" s="169"/>
      <c r="J321" s="169"/>
      <c r="K321" s="169"/>
      <c r="L321" s="169"/>
      <c r="M321" s="169"/>
      <c r="N321" s="169"/>
      <c r="O321" s="169"/>
      <c r="P321" s="169"/>
      <c r="Q321" s="169"/>
      <c r="R321" s="169"/>
      <c r="S321" s="169"/>
      <c r="T321" s="169"/>
      <c r="U321" s="169"/>
      <c r="V321" s="169"/>
      <c r="W321" s="169"/>
      <c r="X321" s="169"/>
      <c r="Y321" s="169"/>
      <c r="Z321" s="169"/>
      <c r="AA321" s="169"/>
      <c r="AB321" s="169"/>
      <c r="AC321" s="169"/>
      <c r="AD321" s="169"/>
      <c r="AE321" s="169"/>
      <c r="AF321" s="169"/>
      <c r="AG321" s="169"/>
      <c r="AH321" s="169"/>
    </row>
    <row r="322" spans="1:34" ht="13.9" customHeight="1">
      <c r="A322" s="169"/>
      <c r="B322" s="169"/>
      <c r="C322" s="169"/>
      <c r="D322" s="169"/>
      <c r="E322" s="169"/>
      <c r="F322" s="169"/>
      <c r="G322" s="169"/>
      <c r="H322" s="169"/>
      <c r="I322" s="169"/>
      <c r="J322" s="169"/>
      <c r="K322" s="169"/>
      <c r="L322" s="169"/>
      <c r="M322" s="169"/>
      <c r="N322" s="169"/>
      <c r="O322" s="169"/>
      <c r="P322" s="169"/>
      <c r="Q322" s="169"/>
      <c r="R322" s="169"/>
      <c r="S322" s="169"/>
      <c r="T322" s="169"/>
      <c r="U322" s="169"/>
      <c r="V322" s="169"/>
      <c r="W322" s="169"/>
      <c r="X322" s="169"/>
      <c r="Y322" s="169"/>
      <c r="Z322" s="169"/>
      <c r="AA322" s="169"/>
      <c r="AB322" s="169"/>
      <c r="AC322" s="169"/>
      <c r="AD322" s="169"/>
      <c r="AE322" s="169"/>
      <c r="AF322" s="169"/>
      <c r="AG322" s="169"/>
      <c r="AH322" s="169"/>
    </row>
    <row r="323" spans="1:34" ht="13.9" customHeight="1">
      <c r="A323" s="169"/>
      <c r="B323" s="169"/>
      <c r="C323" s="169"/>
      <c r="D323" s="169"/>
      <c r="E323" s="169"/>
      <c r="F323" s="169"/>
      <c r="G323" s="169"/>
      <c r="H323" s="169"/>
      <c r="I323" s="169"/>
      <c r="J323" s="169"/>
      <c r="K323" s="169"/>
      <c r="L323" s="169"/>
      <c r="M323" s="169"/>
      <c r="N323" s="169"/>
      <c r="O323" s="169"/>
      <c r="P323" s="169"/>
      <c r="Q323" s="169"/>
      <c r="R323" s="169"/>
      <c r="S323" s="169"/>
      <c r="T323" s="169"/>
      <c r="U323" s="169"/>
      <c r="V323" s="169"/>
      <c r="W323" s="169"/>
      <c r="X323" s="169"/>
      <c r="Y323" s="169"/>
      <c r="Z323" s="169"/>
      <c r="AA323" s="169"/>
      <c r="AB323" s="169"/>
      <c r="AC323" s="169"/>
      <c r="AD323" s="169"/>
      <c r="AE323" s="169"/>
      <c r="AF323" s="169"/>
      <c r="AG323" s="169"/>
      <c r="AH323" s="169"/>
    </row>
    <row r="324" spans="1:34" ht="13.9" customHeight="1">
      <c r="A324" s="169"/>
      <c r="B324" s="169"/>
      <c r="C324" s="169"/>
      <c r="D324" s="169"/>
      <c r="E324" s="169"/>
      <c r="F324" s="169"/>
      <c r="G324" s="169"/>
      <c r="H324" s="169"/>
      <c r="I324" s="169"/>
      <c r="J324" s="169"/>
      <c r="K324" s="169"/>
      <c r="L324" s="169"/>
      <c r="M324" s="169"/>
      <c r="N324" s="169"/>
      <c r="O324" s="169"/>
      <c r="P324" s="169"/>
      <c r="Q324" s="169"/>
      <c r="R324" s="169"/>
      <c r="S324" s="169"/>
      <c r="T324" s="169"/>
      <c r="U324" s="169"/>
      <c r="V324" s="169"/>
      <c r="W324" s="169"/>
      <c r="X324" s="169"/>
      <c r="Y324" s="169"/>
      <c r="Z324" s="169"/>
      <c r="AA324" s="169"/>
      <c r="AB324" s="169"/>
      <c r="AC324" s="169"/>
      <c r="AD324" s="169"/>
      <c r="AE324" s="169"/>
      <c r="AF324" s="169"/>
      <c r="AG324" s="169"/>
      <c r="AH324" s="169"/>
    </row>
    <row r="325" spans="1:34" ht="13.9" customHeight="1">
      <c r="A325" s="169"/>
      <c r="B325" s="169"/>
      <c r="C325" s="169"/>
      <c r="D325" s="169"/>
      <c r="E325" s="169"/>
      <c r="F325" s="169"/>
      <c r="G325" s="169"/>
      <c r="H325" s="169"/>
      <c r="I325" s="169"/>
      <c r="J325" s="169"/>
      <c r="K325" s="169"/>
      <c r="L325" s="169"/>
      <c r="M325" s="169"/>
      <c r="N325" s="169"/>
      <c r="O325" s="169"/>
      <c r="P325" s="169"/>
      <c r="Q325" s="169"/>
      <c r="R325" s="169"/>
      <c r="S325" s="169"/>
      <c r="T325" s="169"/>
      <c r="U325" s="169"/>
      <c r="V325" s="169"/>
      <c r="W325" s="169"/>
      <c r="X325" s="169"/>
      <c r="Y325" s="169"/>
      <c r="Z325" s="169"/>
      <c r="AA325" s="169"/>
      <c r="AB325" s="169"/>
      <c r="AC325" s="169"/>
      <c r="AD325" s="169"/>
      <c r="AE325" s="169"/>
      <c r="AF325" s="169"/>
      <c r="AG325" s="169"/>
      <c r="AH325" s="169"/>
    </row>
    <row r="326" spans="1:34" ht="13.9" customHeight="1">
      <c r="A326" s="169"/>
      <c r="B326" s="169"/>
      <c r="C326" s="169"/>
      <c r="D326" s="169"/>
      <c r="E326" s="169"/>
      <c r="F326" s="169"/>
      <c r="G326" s="169"/>
      <c r="H326" s="169"/>
      <c r="I326" s="169"/>
      <c r="J326" s="169"/>
      <c r="K326" s="169"/>
      <c r="L326" s="169"/>
      <c r="M326" s="169"/>
      <c r="N326" s="169"/>
      <c r="O326" s="169"/>
      <c r="P326" s="169"/>
      <c r="Q326" s="169"/>
      <c r="R326" s="169"/>
      <c r="S326" s="169"/>
      <c r="T326" s="169"/>
      <c r="U326" s="169"/>
      <c r="V326" s="169"/>
      <c r="W326" s="169"/>
      <c r="X326" s="169"/>
      <c r="Y326" s="169"/>
      <c r="Z326" s="169"/>
      <c r="AA326" s="169"/>
      <c r="AB326" s="169"/>
      <c r="AC326" s="169"/>
      <c r="AD326" s="169"/>
      <c r="AE326" s="169"/>
      <c r="AF326" s="169"/>
      <c r="AG326" s="169"/>
      <c r="AH326" s="169"/>
    </row>
    <row r="327" spans="1:34" ht="13.9" customHeight="1">
      <c r="A327" s="169"/>
      <c r="B327" s="169"/>
      <c r="C327" s="169"/>
      <c r="D327" s="169"/>
      <c r="E327" s="169"/>
      <c r="F327" s="169"/>
      <c r="G327" s="169"/>
      <c r="H327" s="169"/>
      <c r="I327" s="169"/>
      <c r="J327" s="169"/>
      <c r="K327" s="169"/>
      <c r="L327" s="169"/>
      <c r="M327" s="169"/>
      <c r="N327" s="169"/>
      <c r="O327" s="169"/>
      <c r="P327" s="169"/>
      <c r="Q327" s="169"/>
      <c r="R327" s="169"/>
      <c r="S327" s="169"/>
      <c r="T327" s="169"/>
      <c r="U327" s="169"/>
      <c r="V327" s="169"/>
      <c r="W327" s="169"/>
      <c r="X327" s="169"/>
      <c r="Y327" s="169"/>
      <c r="Z327" s="169"/>
      <c r="AA327" s="169"/>
      <c r="AB327" s="169"/>
      <c r="AC327" s="169"/>
      <c r="AD327" s="169"/>
      <c r="AE327" s="169"/>
      <c r="AF327" s="169"/>
      <c r="AG327" s="169"/>
      <c r="AH327" s="169"/>
    </row>
    <row r="328" spans="1:34" ht="13.9" customHeight="1">
      <c r="A328" s="169"/>
      <c r="B328" s="169"/>
      <c r="C328" s="169"/>
      <c r="D328" s="169"/>
      <c r="E328" s="169"/>
      <c r="F328" s="169"/>
      <c r="G328" s="169"/>
      <c r="H328" s="169"/>
      <c r="I328" s="169"/>
      <c r="J328" s="169"/>
      <c r="K328" s="169"/>
      <c r="L328" s="169"/>
      <c r="M328" s="169"/>
      <c r="N328" s="169"/>
      <c r="O328" s="169"/>
      <c r="P328" s="169"/>
      <c r="Q328" s="169"/>
      <c r="R328" s="169"/>
      <c r="S328" s="169"/>
      <c r="T328" s="169"/>
      <c r="U328" s="169"/>
      <c r="V328" s="169"/>
      <c r="W328" s="169"/>
      <c r="X328" s="169"/>
      <c r="Y328" s="169"/>
      <c r="Z328" s="169"/>
      <c r="AA328" s="169"/>
      <c r="AB328" s="169"/>
      <c r="AC328" s="169"/>
      <c r="AD328" s="169"/>
      <c r="AE328" s="169"/>
      <c r="AF328" s="169"/>
      <c r="AG328" s="169"/>
      <c r="AH328" s="169"/>
    </row>
    <row r="329" spans="1:34" ht="13.9" customHeight="1">
      <c r="A329" s="169"/>
      <c r="B329" s="169"/>
      <c r="C329" s="169"/>
      <c r="D329" s="169"/>
      <c r="E329" s="169"/>
      <c r="F329" s="169"/>
      <c r="G329" s="169"/>
      <c r="H329" s="169"/>
      <c r="I329" s="169"/>
      <c r="J329" s="169"/>
      <c r="K329" s="169"/>
      <c r="L329" s="169"/>
      <c r="M329" s="169"/>
      <c r="N329" s="169"/>
      <c r="O329" s="169"/>
      <c r="P329" s="169"/>
      <c r="Q329" s="169"/>
      <c r="R329" s="169"/>
      <c r="S329" s="169"/>
      <c r="T329" s="169"/>
      <c r="U329" s="169"/>
      <c r="V329" s="169"/>
      <c r="W329" s="169"/>
      <c r="X329" s="169"/>
      <c r="Y329" s="169"/>
      <c r="Z329" s="169"/>
      <c r="AA329" s="169"/>
      <c r="AB329" s="169"/>
      <c r="AC329" s="169"/>
      <c r="AD329" s="169"/>
      <c r="AE329" s="169"/>
      <c r="AF329" s="169"/>
      <c r="AG329" s="169"/>
      <c r="AH329" s="169"/>
    </row>
    <row r="330" spans="1:34" ht="13.9" customHeight="1">
      <c r="A330" s="169"/>
      <c r="B330" s="169"/>
      <c r="C330" s="169"/>
      <c r="D330" s="169"/>
      <c r="E330" s="169"/>
      <c r="F330" s="169"/>
      <c r="G330" s="169"/>
      <c r="H330" s="169"/>
      <c r="I330" s="169"/>
      <c r="J330" s="169"/>
      <c r="K330" s="169"/>
      <c r="L330" s="169"/>
      <c r="M330" s="169"/>
      <c r="N330" s="169"/>
      <c r="O330" s="169"/>
      <c r="P330" s="169"/>
      <c r="Q330" s="169"/>
      <c r="R330" s="169"/>
      <c r="S330" s="169"/>
      <c r="T330" s="169"/>
      <c r="U330" s="169"/>
      <c r="V330" s="169"/>
      <c r="W330" s="169"/>
      <c r="X330" s="169"/>
      <c r="Y330" s="169"/>
      <c r="Z330" s="169"/>
      <c r="AA330" s="169"/>
      <c r="AB330" s="169"/>
      <c r="AC330" s="169"/>
      <c r="AD330" s="169"/>
      <c r="AE330" s="169"/>
      <c r="AF330" s="169"/>
      <c r="AG330" s="169"/>
      <c r="AH330" s="169"/>
    </row>
    <row r="331" spans="1:34" ht="13.9" customHeight="1">
      <c r="A331" s="169"/>
      <c r="B331" s="169"/>
      <c r="C331" s="169"/>
      <c r="D331" s="169"/>
      <c r="E331" s="169"/>
      <c r="F331" s="169"/>
      <c r="G331" s="169"/>
      <c r="H331" s="169"/>
      <c r="I331" s="169"/>
      <c r="J331" s="169"/>
      <c r="K331" s="169"/>
      <c r="L331" s="169"/>
      <c r="M331" s="169"/>
      <c r="N331" s="169"/>
      <c r="O331" s="169"/>
      <c r="P331" s="169"/>
      <c r="Q331" s="169"/>
      <c r="R331" s="169"/>
      <c r="S331" s="169"/>
      <c r="T331" s="169"/>
      <c r="U331" s="169"/>
      <c r="V331" s="169"/>
      <c r="W331" s="169"/>
      <c r="X331" s="169"/>
      <c r="Y331" s="169"/>
      <c r="Z331" s="169"/>
      <c r="AA331" s="169"/>
      <c r="AB331" s="169"/>
      <c r="AC331" s="169"/>
      <c r="AD331" s="169"/>
      <c r="AE331" s="169"/>
      <c r="AF331" s="169"/>
      <c r="AG331" s="169"/>
      <c r="AH331" s="169"/>
    </row>
    <row r="332" spans="1:34" ht="13.9" customHeight="1">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c r="Z332" s="169"/>
      <c r="AA332" s="169"/>
      <c r="AB332" s="169"/>
      <c r="AC332" s="169"/>
      <c r="AD332" s="169"/>
      <c r="AE332" s="169"/>
      <c r="AF332" s="169"/>
      <c r="AG332" s="169"/>
      <c r="AH332" s="169"/>
    </row>
    <row r="333" spans="1:34" ht="13.9" customHeight="1">
      <c r="A333" s="169"/>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Z333" s="169"/>
      <c r="AA333" s="169"/>
      <c r="AB333" s="169"/>
      <c r="AC333" s="169"/>
      <c r="AD333" s="169"/>
      <c r="AE333" s="169"/>
      <c r="AF333" s="169"/>
      <c r="AG333" s="169"/>
      <c r="AH333" s="169"/>
    </row>
    <row r="334" spans="1:34" ht="13.9" customHeight="1">
      <c r="A334" s="169"/>
      <c r="B334" s="169"/>
      <c r="C334" s="169"/>
      <c r="D334" s="169"/>
      <c r="E334" s="169"/>
      <c r="F334" s="169"/>
      <c r="G334" s="169"/>
      <c r="H334" s="169"/>
      <c r="I334" s="169"/>
      <c r="J334" s="169"/>
      <c r="K334" s="169"/>
      <c r="L334" s="169"/>
      <c r="M334" s="169"/>
      <c r="N334" s="169"/>
      <c r="O334" s="169"/>
      <c r="P334" s="169"/>
      <c r="Q334" s="169"/>
      <c r="R334" s="169"/>
      <c r="S334" s="169"/>
      <c r="T334" s="169"/>
      <c r="U334" s="169"/>
      <c r="V334" s="169"/>
      <c r="W334" s="169"/>
      <c r="X334" s="169"/>
      <c r="Y334" s="169"/>
      <c r="Z334" s="169"/>
      <c r="AA334" s="169"/>
      <c r="AB334" s="169"/>
      <c r="AC334" s="169"/>
      <c r="AD334" s="169"/>
      <c r="AE334" s="169"/>
      <c r="AF334" s="169"/>
      <c r="AG334" s="169"/>
      <c r="AH334" s="169"/>
    </row>
    <row r="335" spans="1:34" ht="13.9" customHeight="1">
      <c r="A335" s="169"/>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Z335" s="169"/>
      <c r="AA335" s="169"/>
      <c r="AB335" s="169"/>
      <c r="AC335" s="169"/>
      <c r="AD335" s="169"/>
      <c r="AE335" s="169"/>
      <c r="AF335" s="169"/>
      <c r="AG335" s="169"/>
      <c r="AH335" s="169"/>
    </row>
    <row r="336" spans="1:34" ht="13.9" customHeight="1">
      <c r="A336" s="169"/>
      <c r="B336" s="169"/>
      <c r="C336" s="169"/>
      <c r="D336" s="169"/>
      <c r="E336" s="169"/>
      <c r="F336" s="169"/>
      <c r="G336" s="169"/>
      <c r="H336" s="169"/>
      <c r="I336" s="169"/>
      <c r="J336" s="169"/>
      <c r="K336" s="169"/>
      <c r="L336" s="169"/>
      <c r="M336" s="169"/>
      <c r="N336" s="169"/>
      <c r="O336" s="169"/>
      <c r="P336" s="169"/>
      <c r="Q336" s="169"/>
      <c r="R336" s="169"/>
      <c r="S336" s="169"/>
      <c r="T336" s="169"/>
      <c r="U336" s="169"/>
      <c r="V336" s="169"/>
      <c r="W336" s="169"/>
      <c r="X336" s="169"/>
      <c r="Y336" s="169"/>
      <c r="Z336" s="169"/>
      <c r="AA336" s="169"/>
      <c r="AB336" s="169"/>
      <c r="AC336" s="169"/>
      <c r="AD336" s="169"/>
      <c r="AE336" s="169"/>
      <c r="AF336" s="169"/>
      <c r="AG336" s="169"/>
      <c r="AH336" s="169"/>
    </row>
    <row r="337" spans="1:34" ht="13.9" customHeight="1">
      <c r="A337" s="169"/>
      <c r="B337" s="169"/>
      <c r="C337" s="169"/>
      <c r="D337" s="169"/>
      <c r="E337" s="169"/>
      <c r="F337" s="169"/>
      <c r="G337" s="169"/>
      <c r="H337" s="169"/>
      <c r="I337" s="169"/>
      <c r="J337" s="169"/>
      <c r="K337" s="169"/>
      <c r="L337" s="169"/>
      <c r="M337" s="169"/>
      <c r="N337" s="169"/>
      <c r="O337" s="169"/>
      <c r="P337" s="169"/>
      <c r="Q337" s="169"/>
      <c r="R337" s="169"/>
      <c r="S337" s="169"/>
      <c r="T337" s="169"/>
      <c r="U337" s="169"/>
      <c r="V337" s="169"/>
      <c r="W337" s="169"/>
      <c r="X337" s="169"/>
      <c r="Y337" s="169"/>
      <c r="Z337" s="169"/>
      <c r="AA337" s="169"/>
      <c r="AB337" s="169"/>
      <c r="AC337" s="169"/>
      <c r="AD337" s="169"/>
      <c r="AE337" s="169"/>
      <c r="AF337" s="169"/>
      <c r="AG337" s="169"/>
      <c r="AH337" s="169"/>
    </row>
    <row r="338" spans="1:34" ht="13.9" customHeight="1">
      <c r="A338" s="169"/>
      <c r="B338" s="169"/>
      <c r="C338" s="169"/>
      <c r="D338" s="169"/>
      <c r="E338" s="169"/>
      <c r="F338" s="169"/>
      <c r="G338" s="169"/>
      <c r="H338" s="169"/>
      <c r="I338" s="169"/>
      <c r="J338" s="169"/>
      <c r="K338" s="169"/>
      <c r="L338" s="169"/>
      <c r="M338" s="169"/>
      <c r="N338" s="169"/>
      <c r="O338" s="169"/>
      <c r="P338" s="169"/>
      <c r="Q338" s="169"/>
      <c r="R338" s="169"/>
      <c r="S338" s="169"/>
      <c r="T338" s="169"/>
      <c r="U338" s="169"/>
      <c r="V338" s="169"/>
      <c r="W338" s="169"/>
      <c r="X338" s="169"/>
      <c r="Y338" s="169"/>
      <c r="Z338" s="169"/>
      <c r="AA338" s="169"/>
      <c r="AB338" s="169"/>
      <c r="AC338" s="169"/>
      <c r="AD338" s="169"/>
      <c r="AE338" s="169"/>
      <c r="AF338" s="169"/>
      <c r="AG338" s="169"/>
      <c r="AH338" s="169"/>
    </row>
    <row r="339" spans="1:34" ht="13.9" customHeight="1">
      <c r="A339" s="169"/>
      <c r="B339" s="169"/>
      <c r="C339" s="169"/>
      <c r="D339" s="169"/>
      <c r="E339" s="169"/>
      <c r="F339" s="169"/>
      <c r="G339" s="169"/>
      <c r="H339" s="169"/>
      <c r="I339" s="169"/>
      <c r="J339" s="169"/>
      <c r="K339" s="169"/>
      <c r="L339" s="169"/>
      <c r="M339" s="169"/>
      <c r="N339" s="169"/>
      <c r="O339" s="169"/>
      <c r="P339" s="169"/>
      <c r="Q339" s="169"/>
      <c r="R339" s="169"/>
      <c r="S339" s="169"/>
      <c r="T339" s="169"/>
      <c r="U339" s="169"/>
      <c r="V339" s="169"/>
      <c r="W339" s="169"/>
      <c r="X339" s="169"/>
      <c r="Y339" s="169"/>
      <c r="Z339" s="169"/>
      <c r="AA339" s="169"/>
      <c r="AB339" s="169"/>
      <c r="AC339" s="169"/>
      <c r="AD339" s="169"/>
      <c r="AE339" s="169"/>
      <c r="AF339" s="169"/>
      <c r="AG339" s="169"/>
      <c r="AH339" s="169"/>
    </row>
    <row r="340" spans="1:34" ht="13.9" customHeight="1">
      <c r="A340" s="169"/>
      <c r="B340" s="169"/>
      <c r="C340" s="169"/>
      <c r="D340" s="169"/>
      <c r="E340" s="169"/>
      <c r="F340" s="169"/>
      <c r="G340" s="169"/>
      <c r="H340" s="169"/>
      <c r="I340" s="169"/>
      <c r="J340" s="169"/>
      <c r="K340" s="169"/>
      <c r="L340" s="169"/>
      <c r="M340" s="169"/>
      <c r="N340" s="169"/>
      <c r="O340" s="169"/>
      <c r="P340" s="169"/>
      <c r="Q340" s="169"/>
      <c r="R340" s="169"/>
      <c r="S340" s="169"/>
      <c r="T340" s="169"/>
      <c r="U340" s="169"/>
      <c r="V340" s="169"/>
      <c r="W340" s="169"/>
      <c r="X340" s="169"/>
      <c r="Y340" s="169"/>
      <c r="Z340" s="169"/>
      <c r="AA340" s="169"/>
      <c r="AB340" s="169"/>
      <c r="AC340" s="169"/>
      <c r="AD340" s="169"/>
      <c r="AE340" s="169"/>
      <c r="AF340" s="169"/>
      <c r="AG340" s="169"/>
      <c r="AH340" s="169"/>
    </row>
    <row r="341" spans="1:34" ht="13.9" customHeight="1">
      <c r="A341" s="169"/>
      <c r="B341" s="169"/>
      <c r="C341" s="169"/>
      <c r="D341" s="169"/>
      <c r="E341" s="169"/>
      <c r="F341" s="169"/>
      <c r="G341" s="169"/>
      <c r="H341" s="169"/>
      <c r="I341" s="169"/>
      <c r="J341" s="169"/>
      <c r="K341" s="169"/>
      <c r="L341" s="169"/>
      <c r="M341" s="169"/>
      <c r="N341" s="169"/>
      <c r="O341" s="169"/>
      <c r="P341" s="169"/>
      <c r="Q341" s="169"/>
      <c r="R341" s="169"/>
      <c r="S341" s="169"/>
      <c r="T341" s="169"/>
      <c r="U341" s="169"/>
      <c r="V341" s="169"/>
      <c r="W341" s="169"/>
      <c r="X341" s="169"/>
      <c r="Y341" s="169"/>
      <c r="Z341" s="169"/>
      <c r="AA341" s="169"/>
      <c r="AB341" s="169"/>
      <c r="AC341" s="169"/>
      <c r="AD341" s="169"/>
      <c r="AE341" s="169"/>
      <c r="AF341" s="169"/>
      <c r="AG341" s="169"/>
      <c r="AH341" s="169"/>
    </row>
    <row r="342" spans="1:34" ht="13.9" customHeight="1">
      <c r="A342" s="169"/>
      <c r="B342" s="169"/>
      <c r="C342" s="169"/>
      <c r="D342" s="169"/>
      <c r="E342" s="169"/>
      <c r="F342" s="169"/>
      <c r="G342" s="169"/>
      <c r="H342" s="169"/>
      <c r="I342" s="169"/>
      <c r="J342" s="169"/>
      <c r="K342" s="169"/>
      <c r="L342" s="169"/>
      <c r="M342" s="169"/>
      <c r="N342" s="169"/>
      <c r="O342" s="169"/>
      <c r="P342" s="169"/>
      <c r="Q342" s="169"/>
      <c r="R342" s="169"/>
      <c r="S342" s="169"/>
      <c r="T342" s="169"/>
      <c r="U342" s="169"/>
      <c r="V342" s="169"/>
      <c r="W342" s="169"/>
      <c r="X342" s="169"/>
      <c r="Y342" s="169"/>
      <c r="Z342" s="169"/>
      <c r="AA342" s="169"/>
      <c r="AB342" s="169"/>
      <c r="AC342" s="169"/>
      <c r="AD342" s="169"/>
      <c r="AE342" s="169"/>
      <c r="AF342" s="169"/>
      <c r="AG342" s="169"/>
      <c r="AH342" s="169"/>
    </row>
    <row r="343" spans="1:34" ht="13.9" customHeight="1">
      <c r="A343" s="169"/>
      <c r="B343" s="169"/>
      <c r="C343" s="169"/>
      <c r="D343" s="169"/>
      <c r="E343" s="169"/>
      <c r="F343" s="169"/>
      <c r="G343" s="169"/>
      <c r="H343" s="169"/>
      <c r="I343" s="169"/>
      <c r="J343" s="169"/>
      <c r="K343" s="169"/>
      <c r="L343" s="169"/>
      <c r="M343" s="169"/>
      <c r="N343" s="169"/>
      <c r="O343" s="169"/>
      <c r="P343" s="169"/>
      <c r="Q343" s="169"/>
      <c r="R343" s="169"/>
      <c r="S343" s="169"/>
      <c r="T343" s="169"/>
      <c r="U343" s="169"/>
      <c r="V343" s="169"/>
      <c r="W343" s="169"/>
      <c r="X343" s="169"/>
      <c r="Y343" s="169"/>
      <c r="Z343" s="169"/>
      <c r="AA343" s="169"/>
      <c r="AB343" s="169"/>
      <c r="AC343" s="169"/>
      <c r="AD343" s="169"/>
      <c r="AE343" s="169"/>
      <c r="AF343" s="169"/>
      <c r="AG343" s="169"/>
      <c r="AH343" s="169"/>
    </row>
    <row r="344" spans="1:34" ht="13.9" customHeight="1">
      <c r="A344" s="169"/>
      <c r="B344" s="169"/>
      <c r="C344" s="169"/>
      <c r="D344" s="169"/>
      <c r="E344" s="169"/>
      <c r="F344" s="169"/>
      <c r="G344" s="169"/>
      <c r="H344" s="169"/>
      <c r="I344" s="169"/>
      <c r="J344" s="169"/>
      <c r="K344" s="169"/>
      <c r="L344" s="169"/>
      <c r="M344" s="169"/>
      <c r="N344" s="169"/>
      <c r="O344" s="169"/>
      <c r="P344" s="169"/>
      <c r="Q344" s="169"/>
      <c r="R344" s="169"/>
      <c r="S344" s="169"/>
      <c r="T344" s="169"/>
      <c r="U344" s="169"/>
      <c r="V344" s="169"/>
      <c r="W344" s="169"/>
      <c r="X344" s="169"/>
      <c r="Y344" s="169"/>
      <c r="Z344" s="169"/>
      <c r="AA344" s="169"/>
      <c r="AB344" s="169"/>
      <c r="AC344" s="169"/>
      <c r="AD344" s="169"/>
      <c r="AE344" s="169"/>
      <c r="AF344" s="169"/>
      <c r="AG344" s="169"/>
      <c r="AH344" s="169"/>
    </row>
    <row r="345" spans="1:34" ht="13.9" customHeight="1">
      <c r="A345" s="169"/>
      <c r="B345" s="169"/>
      <c r="C345" s="169"/>
      <c r="D345" s="169"/>
      <c r="E345" s="169"/>
      <c r="F345" s="169"/>
      <c r="G345" s="169"/>
      <c r="H345" s="169"/>
      <c r="I345" s="169"/>
      <c r="J345" s="169"/>
      <c r="K345" s="169"/>
      <c r="L345" s="169"/>
      <c r="M345" s="169"/>
      <c r="N345" s="169"/>
      <c r="O345" s="169"/>
      <c r="P345" s="169"/>
      <c r="Q345" s="169"/>
      <c r="R345" s="169"/>
      <c r="S345" s="169"/>
      <c r="T345" s="169"/>
      <c r="U345" s="169"/>
      <c r="V345" s="169"/>
      <c r="W345" s="169"/>
      <c r="X345" s="169"/>
      <c r="Y345" s="169"/>
      <c r="Z345" s="169"/>
      <c r="AA345" s="169"/>
      <c r="AB345" s="169"/>
      <c r="AC345" s="169"/>
      <c r="AD345" s="169"/>
      <c r="AE345" s="169"/>
      <c r="AF345" s="169"/>
      <c r="AG345" s="169"/>
      <c r="AH345" s="169"/>
    </row>
    <row r="346" spans="1:34" ht="13.9" customHeight="1">
      <c r="A346" s="169"/>
      <c r="B346" s="169"/>
      <c r="C346" s="169"/>
      <c r="D346" s="169"/>
      <c r="E346" s="169"/>
      <c r="F346" s="169"/>
      <c r="G346" s="169"/>
      <c r="H346" s="169"/>
      <c r="I346" s="169"/>
      <c r="J346" s="169"/>
      <c r="K346" s="169"/>
      <c r="L346" s="169"/>
      <c r="M346" s="169"/>
      <c r="N346" s="169"/>
      <c r="O346" s="169"/>
      <c r="P346" s="169"/>
      <c r="Q346" s="169"/>
      <c r="R346" s="169"/>
      <c r="S346" s="169"/>
      <c r="T346" s="169"/>
      <c r="U346" s="169"/>
      <c r="V346" s="169"/>
      <c r="W346" s="169"/>
      <c r="X346" s="169"/>
      <c r="Y346" s="169"/>
      <c r="Z346" s="169"/>
      <c r="AA346" s="169"/>
      <c r="AB346" s="169"/>
      <c r="AC346" s="169"/>
      <c r="AD346" s="169"/>
      <c r="AE346" s="169"/>
      <c r="AF346" s="169"/>
      <c r="AG346" s="169"/>
      <c r="AH346" s="169"/>
    </row>
    <row r="347" spans="1:34" ht="13.9" customHeight="1">
      <c r="A347" s="169"/>
      <c r="B347" s="169"/>
      <c r="C347" s="169"/>
      <c r="D347" s="169"/>
      <c r="E347" s="169"/>
      <c r="F347" s="169"/>
      <c r="G347" s="169"/>
      <c r="H347" s="169"/>
      <c r="I347" s="169"/>
      <c r="J347" s="169"/>
      <c r="K347" s="169"/>
      <c r="L347" s="169"/>
      <c r="M347" s="169"/>
      <c r="N347" s="169"/>
      <c r="O347" s="169"/>
      <c r="P347" s="169"/>
      <c r="Q347" s="169"/>
      <c r="R347" s="169"/>
      <c r="S347" s="169"/>
      <c r="T347" s="169"/>
      <c r="U347" s="169"/>
      <c r="V347" s="169"/>
      <c r="W347" s="169"/>
      <c r="X347" s="169"/>
      <c r="Y347" s="169"/>
      <c r="Z347" s="169"/>
      <c r="AA347" s="169"/>
      <c r="AB347" s="169"/>
      <c r="AC347" s="169"/>
      <c r="AD347" s="169"/>
      <c r="AE347" s="169"/>
      <c r="AF347" s="169"/>
      <c r="AG347" s="169"/>
      <c r="AH347" s="169"/>
    </row>
    <row r="348" spans="1:34" ht="13.9" customHeight="1">
      <c r="A348" s="169"/>
      <c r="B348" s="169"/>
      <c r="C348" s="169"/>
      <c r="D348" s="169"/>
      <c r="E348" s="169"/>
      <c r="F348" s="169"/>
      <c r="G348" s="169"/>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row>
    <row r="349" spans="1:34" ht="13.9" customHeight="1">
      <c r="A349" s="169"/>
      <c r="B349" s="169"/>
      <c r="C349" s="169"/>
      <c r="D349" s="169"/>
      <c r="E349" s="169"/>
      <c r="F349" s="169"/>
      <c r="G349" s="169"/>
      <c r="H349" s="169"/>
      <c r="I349" s="169"/>
      <c r="J349" s="169"/>
      <c r="K349" s="169"/>
      <c r="L349" s="169"/>
      <c r="M349" s="169"/>
      <c r="N349" s="169"/>
      <c r="O349" s="169"/>
      <c r="P349" s="169"/>
      <c r="Q349" s="169"/>
      <c r="R349" s="169"/>
      <c r="S349" s="169"/>
      <c r="T349" s="169"/>
      <c r="U349" s="169"/>
      <c r="V349" s="169"/>
      <c r="W349" s="169"/>
      <c r="X349" s="169"/>
      <c r="Y349" s="169"/>
      <c r="Z349" s="169"/>
      <c r="AA349" s="169"/>
      <c r="AB349" s="169"/>
      <c r="AC349" s="169"/>
      <c r="AD349" s="169"/>
      <c r="AE349" s="169"/>
      <c r="AF349" s="169"/>
      <c r="AG349" s="169"/>
      <c r="AH349" s="169"/>
    </row>
    <row r="350" spans="1:34" ht="13.9" customHeight="1">
      <c r="A350" s="169"/>
      <c r="B350" s="169"/>
      <c r="C350" s="169"/>
      <c r="D350" s="169"/>
      <c r="E350" s="169"/>
      <c r="F350" s="169"/>
      <c r="G350" s="169"/>
      <c r="H350" s="169"/>
      <c r="I350" s="169"/>
      <c r="J350" s="169"/>
      <c r="K350" s="169"/>
      <c r="L350" s="169"/>
      <c r="M350" s="169"/>
      <c r="N350" s="169"/>
      <c r="O350" s="169"/>
      <c r="P350" s="169"/>
      <c r="Q350" s="169"/>
      <c r="R350" s="169"/>
      <c r="S350" s="169"/>
      <c r="T350" s="169"/>
      <c r="U350" s="169"/>
      <c r="V350" s="169"/>
      <c r="W350" s="169"/>
      <c r="X350" s="169"/>
      <c r="Y350" s="169"/>
      <c r="Z350" s="169"/>
      <c r="AA350" s="169"/>
      <c r="AB350" s="169"/>
      <c r="AC350" s="169"/>
      <c r="AD350" s="169"/>
      <c r="AE350" s="169"/>
      <c r="AF350" s="169"/>
      <c r="AG350" s="169"/>
      <c r="AH350" s="169"/>
    </row>
    <row r="351" spans="1:34" ht="13.9" customHeight="1">
      <c r="A351" s="169"/>
      <c r="B351" s="169"/>
      <c r="C351" s="169"/>
      <c r="D351" s="169"/>
      <c r="E351" s="169"/>
      <c r="F351" s="169"/>
      <c r="G351" s="169"/>
      <c r="H351" s="169"/>
      <c r="I351" s="169"/>
      <c r="J351" s="169"/>
      <c r="K351" s="169"/>
      <c r="L351" s="169"/>
      <c r="M351" s="169"/>
      <c r="N351" s="169"/>
      <c r="O351" s="169"/>
      <c r="P351" s="169"/>
      <c r="Q351" s="169"/>
      <c r="R351" s="169"/>
      <c r="S351" s="169"/>
      <c r="T351" s="169"/>
      <c r="U351" s="169"/>
      <c r="V351" s="169"/>
      <c r="W351" s="169"/>
      <c r="X351" s="169"/>
      <c r="Y351" s="169"/>
      <c r="Z351" s="169"/>
      <c r="AA351" s="169"/>
      <c r="AB351" s="169"/>
      <c r="AC351" s="169"/>
      <c r="AD351" s="169"/>
      <c r="AE351" s="169"/>
      <c r="AF351" s="169"/>
      <c r="AG351" s="169"/>
      <c r="AH351" s="169"/>
    </row>
    <row r="352" spans="1:34" ht="13.9" customHeight="1">
      <c r="A352" s="169"/>
      <c r="B352" s="169"/>
      <c r="C352" s="169"/>
      <c r="D352" s="169"/>
      <c r="E352" s="169"/>
      <c r="F352" s="169"/>
      <c r="G352" s="169"/>
      <c r="H352" s="169"/>
      <c r="I352" s="169"/>
      <c r="J352" s="169"/>
      <c r="K352" s="169"/>
      <c r="L352" s="169"/>
      <c r="M352" s="169"/>
      <c r="N352" s="169"/>
      <c r="O352" s="169"/>
      <c r="P352" s="169"/>
      <c r="Q352" s="169"/>
      <c r="R352" s="169"/>
      <c r="S352" s="169"/>
      <c r="T352" s="169"/>
      <c r="U352" s="169"/>
      <c r="V352" s="169"/>
      <c r="W352" s="169"/>
      <c r="X352" s="169"/>
      <c r="Y352" s="169"/>
      <c r="Z352" s="169"/>
      <c r="AA352" s="169"/>
      <c r="AB352" s="169"/>
      <c r="AC352" s="169"/>
      <c r="AD352" s="169"/>
      <c r="AE352" s="169"/>
      <c r="AF352" s="169"/>
      <c r="AG352" s="169"/>
      <c r="AH352" s="169"/>
    </row>
    <row r="353" spans="1:34" ht="13.9" customHeight="1">
      <c r="A353" s="169"/>
      <c r="B353" s="169"/>
      <c r="C353" s="169"/>
      <c r="D353" s="169"/>
      <c r="E353" s="169"/>
      <c r="F353" s="169"/>
      <c r="G353" s="169"/>
      <c r="H353" s="169"/>
      <c r="I353" s="169"/>
      <c r="J353" s="169"/>
      <c r="K353" s="169"/>
      <c r="L353" s="169"/>
      <c r="M353" s="169"/>
      <c r="N353" s="169"/>
      <c r="O353" s="169"/>
      <c r="P353" s="169"/>
      <c r="Q353" s="169"/>
      <c r="R353" s="169"/>
      <c r="S353" s="169"/>
      <c r="T353" s="169"/>
      <c r="U353" s="169"/>
      <c r="V353" s="169"/>
      <c r="W353" s="169"/>
      <c r="X353" s="169"/>
      <c r="Y353" s="169"/>
      <c r="Z353" s="169"/>
      <c r="AA353" s="169"/>
      <c r="AB353" s="169"/>
      <c r="AC353" s="169"/>
      <c r="AD353" s="169"/>
      <c r="AE353" s="169"/>
      <c r="AF353" s="169"/>
      <c r="AG353" s="169"/>
      <c r="AH353" s="169"/>
    </row>
    <row r="354" spans="1:34" ht="13.9" customHeight="1">
      <c r="A354" s="169"/>
      <c r="B354" s="169"/>
      <c r="C354" s="169"/>
      <c r="D354" s="169"/>
      <c r="E354" s="169"/>
      <c r="F354" s="169"/>
      <c r="G354" s="169"/>
      <c r="H354" s="169"/>
      <c r="I354" s="169"/>
      <c r="J354" s="169"/>
      <c r="K354" s="169"/>
      <c r="L354" s="169"/>
      <c r="M354" s="169"/>
      <c r="N354" s="169"/>
      <c r="O354" s="169"/>
      <c r="P354" s="169"/>
      <c r="Q354" s="169"/>
      <c r="R354" s="169"/>
      <c r="S354" s="169"/>
      <c r="T354" s="169"/>
      <c r="U354" s="169"/>
      <c r="V354" s="169"/>
      <c r="W354" s="169"/>
      <c r="X354" s="169"/>
      <c r="Y354" s="169"/>
      <c r="Z354" s="169"/>
      <c r="AA354" s="169"/>
      <c r="AB354" s="169"/>
      <c r="AC354" s="169"/>
      <c r="AD354" s="169"/>
      <c r="AE354" s="169"/>
      <c r="AF354" s="169"/>
      <c r="AG354" s="169"/>
      <c r="AH354" s="169"/>
    </row>
    <row r="355" spans="1:34" ht="13.9" customHeight="1">
      <c r="A355" s="169"/>
      <c r="B355" s="169"/>
      <c r="C355" s="169"/>
      <c r="D355" s="169"/>
      <c r="E355" s="169"/>
      <c r="F355" s="169"/>
      <c r="G355" s="169"/>
      <c r="H355" s="169"/>
      <c r="I355" s="169"/>
      <c r="J355" s="169"/>
      <c r="K355" s="169"/>
      <c r="L355" s="169"/>
      <c r="M355" s="169"/>
      <c r="N355" s="169"/>
      <c r="O355" s="169"/>
      <c r="P355" s="169"/>
      <c r="Q355" s="169"/>
      <c r="R355" s="169"/>
      <c r="S355" s="169"/>
      <c r="T355" s="169"/>
      <c r="U355" s="169"/>
      <c r="V355" s="169"/>
      <c r="W355" s="169"/>
      <c r="X355" s="169"/>
      <c r="Y355" s="169"/>
      <c r="Z355" s="169"/>
      <c r="AA355" s="169"/>
      <c r="AB355" s="169"/>
      <c r="AC355" s="169"/>
      <c r="AD355" s="169"/>
      <c r="AE355" s="169"/>
      <c r="AF355" s="169"/>
      <c r="AG355" s="169"/>
      <c r="AH355" s="169"/>
    </row>
    <row r="356" spans="1:34" ht="13.9" customHeight="1">
      <c r="A356" s="169"/>
      <c r="B356" s="169"/>
      <c r="C356" s="169"/>
      <c r="D356" s="169"/>
      <c r="E356" s="169"/>
      <c r="F356" s="169"/>
      <c r="G356" s="169"/>
      <c r="H356" s="169"/>
      <c r="I356" s="169"/>
      <c r="J356" s="169"/>
      <c r="K356" s="169"/>
      <c r="L356" s="169"/>
      <c r="M356" s="169"/>
      <c r="N356" s="169"/>
      <c r="O356" s="169"/>
      <c r="P356" s="169"/>
      <c r="Q356" s="169"/>
      <c r="R356" s="169"/>
      <c r="S356" s="169"/>
      <c r="T356" s="169"/>
      <c r="U356" s="169"/>
      <c r="V356" s="169"/>
      <c r="W356" s="169"/>
      <c r="X356" s="169"/>
      <c r="Y356" s="169"/>
      <c r="Z356" s="169"/>
      <c r="AA356" s="169"/>
      <c r="AB356" s="169"/>
      <c r="AC356" s="169"/>
      <c r="AD356" s="169"/>
      <c r="AE356" s="169"/>
      <c r="AF356" s="169"/>
      <c r="AG356" s="169"/>
      <c r="AH356" s="169"/>
    </row>
    <row r="357" spans="1:34" ht="13.9" customHeight="1">
      <c r="A357" s="169"/>
      <c r="B357" s="169"/>
      <c r="C357" s="169"/>
      <c r="D357" s="169"/>
      <c r="E357" s="169"/>
      <c r="F357" s="169"/>
      <c r="G357" s="169"/>
      <c r="H357" s="169"/>
      <c r="I357" s="169"/>
      <c r="J357" s="169"/>
      <c r="K357" s="169"/>
      <c r="L357" s="169"/>
      <c r="M357" s="169"/>
      <c r="N357" s="169"/>
      <c r="O357" s="169"/>
      <c r="P357" s="169"/>
      <c r="Q357" s="169"/>
      <c r="R357" s="169"/>
      <c r="S357" s="169"/>
      <c r="T357" s="169"/>
      <c r="U357" s="169"/>
      <c r="V357" s="169"/>
      <c r="W357" s="169"/>
      <c r="X357" s="169"/>
      <c r="Y357" s="169"/>
      <c r="Z357" s="169"/>
      <c r="AA357" s="169"/>
      <c r="AB357" s="169"/>
      <c r="AC357" s="169"/>
      <c r="AD357" s="169"/>
      <c r="AE357" s="169"/>
      <c r="AF357" s="169"/>
      <c r="AG357" s="169"/>
      <c r="AH357" s="169"/>
    </row>
    <row r="358" spans="1:34" ht="13.9" customHeight="1">
      <c r="A358" s="169"/>
      <c r="B358" s="169"/>
      <c r="C358" s="169"/>
      <c r="D358" s="169"/>
      <c r="E358" s="169"/>
      <c r="F358" s="169"/>
      <c r="G358" s="169"/>
      <c r="H358" s="169"/>
      <c r="I358" s="169"/>
      <c r="J358" s="169"/>
      <c r="K358" s="169"/>
      <c r="L358" s="169"/>
      <c r="M358" s="169"/>
      <c r="N358" s="169"/>
      <c r="O358" s="169"/>
      <c r="P358" s="169"/>
      <c r="Q358" s="169"/>
      <c r="R358" s="169"/>
      <c r="S358" s="169"/>
      <c r="T358" s="169"/>
      <c r="U358" s="169"/>
      <c r="V358" s="169"/>
      <c r="W358" s="169"/>
      <c r="X358" s="169"/>
      <c r="Y358" s="169"/>
      <c r="Z358" s="169"/>
      <c r="AA358" s="169"/>
      <c r="AB358" s="169"/>
      <c r="AC358" s="169"/>
      <c r="AD358" s="169"/>
      <c r="AE358" s="169"/>
      <c r="AF358" s="169"/>
      <c r="AG358" s="169"/>
      <c r="AH358" s="169"/>
    </row>
    <row r="359" spans="1:34" ht="13.9" customHeight="1">
      <c r="A359" s="169"/>
      <c r="B359" s="169"/>
      <c r="C359" s="169"/>
      <c r="D359" s="169"/>
      <c r="E359" s="169"/>
      <c r="F359" s="169"/>
      <c r="G359" s="169"/>
      <c r="H359" s="169"/>
      <c r="I359" s="169"/>
      <c r="J359" s="169"/>
      <c r="K359" s="169"/>
      <c r="L359" s="169"/>
      <c r="M359" s="169"/>
      <c r="N359" s="169"/>
      <c r="O359" s="169"/>
      <c r="P359" s="169"/>
      <c r="Q359" s="169"/>
      <c r="R359" s="169"/>
      <c r="S359" s="169"/>
      <c r="T359" s="169"/>
      <c r="U359" s="169"/>
      <c r="V359" s="169"/>
      <c r="W359" s="169"/>
      <c r="X359" s="169"/>
      <c r="Y359" s="169"/>
      <c r="Z359" s="169"/>
      <c r="AA359" s="169"/>
      <c r="AB359" s="169"/>
      <c r="AC359" s="169"/>
      <c r="AD359" s="169"/>
      <c r="AE359" s="169"/>
      <c r="AF359" s="169"/>
      <c r="AG359" s="169"/>
      <c r="AH359" s="169"/>
    </row>
    <row r="360" spans="1:34" ht="13.9" customHeight="1">
      <c r="A360" s="169"/>
      <c r="B360" s="169"/>
      <c r="C360" s="169"/>
      <c r="D360" s="169"/>
      <c r="E360" s="169"/>
      <c r="F360" s="169"/>
      <c r="G360" s="169"/>
      <c r="H360" s="169"/>
      <c r="I360" s="169"/>
      <c r="J360" s="169"/>
      <c r="K360" s="169"/>
      <c r="L360" s="169"/>
      <c r="M360" s="169"/>
      <c r="N360" s="169"/>
      <c r="O360" s="169"/>
      <c r="P360" s="169"/>
      <c r="Q360" s="169"/>
      <c r="R360" s="169"/>
      <c r="S360" s="169"/>
      <c r="T360" s="169"/>
      <c r="U360" s="169"/>
      <c r="V360" s="169"/>
      <c r="W360" s="169"/>
      <c r="X360" s="169"/>
      <c r="Y360" s="169"/>
      <c r="Z360" s="169"/>
      <c r="AA360" s="169"/>
      <c r="AB360" s="169"/>
      <c r="AC360" s="169"/>
      <c r="AD360" s="169"/>
      <c r="AE360" s="169"/>
      <c r="AF360" s="169"/>
      <c r="AG360" s="169"/>
      <c r="AH360" s="169"/>
    </row>
    <row r="361" spans="1:34" ht="13.9" customHeight="1">
      <c r="A361" s="169"/>
      <c r="B361" s="169"/>
      <c r="C361" s="169"/>
      <c r="D361" s="169"/>
      <c r="E361" s="169"/>
      <c r="F361" s="169"/>
      <c r="G361" s="169"/>
      <c r="H361" s="169"/>
      <c r="I361" s="169"/>
      <c r="J361" s="169"/>
      <c r="K361" s="169"/>
      <c r="L361" s="169"/>
      <c r="M361" s="169"/>
      <c r="N361" s="169"/>
      <c r="O361" s="169"/>
      <c r="P361" s="169"/>
      <c r="Q361" s="169"/>
      <c r="R361" s="169"/>
      <c r="S361" s="169"/>
      <c r="T361" s="169"/>
      <c r="U361" s="169"/>
      <c r="V361" s="169"/>
      <c r="W361" s="169"/>
      <c r="X361" s="169"/>
      <c r="Y361" s="169"/>
      <c r="Z361" s="169"/>
      <c r="AA361" s="169"/>
      <c r="AB361" s="169"/>
      <c r="AC361" s="169"/>
      <c r="AD361" s="169"/>
      <c r="AE361" s="169"/>
      <c r="AF361" s="169"/>
      <c r="AG361" s="169"/>
      <c r="AH361" s="169"/>
    </row>
    <row r="362" spans="1:34" ht="13.9" customHeight="1">
      <c r="A362" s="169"/>
      <c r="B362" s="169"/>
      <c r="C362" s="169"/>
      <c r="D362" s="169"/>
      <c r="E362" s="169"/>
      <c r="F362" s="169"/>
      <c r="G362" s="169"/>
      <c r="H362" s="169"/>
      <c r="I362" s="169"/>
      <c r="J362" s="169"/>
      <c r="K362" s="169"/>
      <c r="L362" s="169"/>
      <c r="M362" s="169"/>
      <c r="N362" s="169"/>
      <c r="O362" s="169"/>
      <c r="P362" s="169"/>
      <c r="Q362" s="169"/>
      <c r="R362" s="169"/>
      <c r="S362" s="169"/>
      <c r="T362" s="169"/>
      <c r="U362" s="169"/>
      <c r="V362" s="169"/>
      <c r="W362" s="169"/>
      <c r="X362" s="169"/>
      <c r="Y362" s="169"/>
      <c r="Z362" s="169"/>
      <c r="AA362" s="169"/>
      <c r="AB362" s="169"/>
      <c r="AC362" s="169"/>
      <c r="AD362" s="169"/>
      <c r="AE362" s="169"/>
      <c r="AF362" s="169"/>
      <c r="AG362" s="169"/>
      <c r="AH362" s="169"/>
    </row>
    <row r="363" spans="1:34" ht="13.9" customHeight="1">
      <c r="A363" s="169"/>
      <c r="B363" s="169"/>
      <c r="C363" s="169"/>
      <c r="D363" s="169"/>
      <c r="E363" s="169"/>
      <c r="F363" s="169"/>
      <c r="G363" s="169"/>
      <c r="H363" s="169"/>
      <c r="I363" s="169"/>
      <c r="J363" s="169"/>
      <c r="K363" s="169"/>
      <c r="L363" s="169"/>
      <c r="M363" s="169"/>
      <c r="N363" s="169"/>
      <c r="O363" s="169"/>
      <c r="P363" s="169"/>
      <c r="Q363" s="169"/>
      <c r="R363" s="169"/>
      <c r="S363" s="169"/>
      <c r="T363" s="169"/>
      <c r="U363" s="169"/>
      <c r="V363" s="169"/>
      <c r="W363" s="169"/>
      <c r="X363" s="169"/>
      <c r="Y363" s="169"/>
      <c r="Z363" s="169"/>
      <c r="AA363" s="169"/>
      <c r="AB363" s="169"/>
      <c r="AC363" s="169"/>
      <c r="AD363" s="169"/>
      <c r="AE363" s="169"/>
      <c r="AF363" s="169"/>
      <c r="AG363" s="169"/>
      <c r="AH363" s="169"/>
    </row>
    <row r="364" spans="1:34" ht="13.9" customHeight="1">
      <c r="A364" s="169"/>
      <c r="B364" s="169"/>
      <c r="C364" s="169"/>
      <c r="D364" s="169"/>
      <c r="E364" s="169"/>
      <c r="F364" s="169"/>
      <c r="G364" s="169"/>
      <c r="H364" s="169"/>
      <c r="I364" s="169"/>
      <c r="J364" s="169"/>
      <c r="K364" s="169"/>
      <c r="L364" s="169"/>
      <c r="M364" s="169"/>
      <c r="N364" s="169"/>
      <c r="O364" s="169"/>
      <c r="P364" s="169"/>
      <c r="Q364" s="169"/>
      <c r="R364" s="169"/>
      <c r="S364" s="169"/>
      <c r="T364" s="169"/>
      <c r="U364" s="169"/>
      <c r="V364" s="169"/>
      <c r="W364" s="169"/>
      <c r="X364" s="169"/>
      <c r="Y364" s="169"/>
      <c r="Z364" s="169"/>
      <c r="AA364" s="169"/>
      <c r="AB364" s="169"/>
      <c r="AC364" s="169"/>
      <c r="AD364" s="169"/>
      <c r="AE364" s="169"/>
      <c r="AF364" s="169"/>
      <c r="AG364" s="169"/>
      <c r="AH364" s="169"/>
    </row>
    <row r="365" spans="1:34" ht="13.9" customHeight="1">
      <c r="A365" s="169"/>
      <c r="B365" s="169"/>
      <c r="C365" s="169"/>
      <c r="D365" s="169"/>
      <c r="E365" s="169"/>
      <c r="F365" s="169"/>
      <c r="G365" s="169"/>
      <c r="H365" s="169"/>
      <c r="I365" s="169"/>
      <c r="J365" s="169"/>
      <c r="K365" s="169"/>
      <c r="L365" s="169"/>
      <c r="M365" s="169"/>
      <c r="N365" s="169"/>
      <c r="O365" s="169"/>
      <c r="P365" s="169"/>
      <c r="Q365" s="169"/>
      <c r="R365" s="169"/>
      <c r="S365" s="169"/>
      <c r="T365" s="169"/>
      <c r="U365" s="169"/>
      <c r="V365" s="169"/>
      <c r="W365" s="169"/>
      <c r="X365" s="169"/>
      <c r="Y365" s="169"/>
      <c r="Z365" s="169"/>
      <c r="AA365" s="169"/>
      <c r="AB365" s="169"/>
      <c r="AC365" s="169"/>
      <c r="AD365" s="169"/>
      <c r="AE365" s="169"/>
      <c r="AF365" s="169"/>
      <c r="AG365" s="169"/>
      <c r="AH365" s="169"/>
    </row>
    <row r="366" spans="1:34" ht="13.9" customHeight="1">
      <c r="A366" s="169"/>
      <c r="B366" s="169"/>
      <c r="C366" s="169"/>
      <c r="D366" s="169"/>
      <c r="E366" s="169"/>
      <c r="F366" s="169"/>
      <c r="G366" s="169"/>
      <c r="H366" s="169"/>
      <c r="I366" s="169"/>
      <c r="J366" s="169"/>
      <c r="K366" s="169"/>
      <c r="L366" s="169"/>
      <c r="M366" s="169"/>
      <c r="N366" s="169"/>
      <c r="O366" s="169"/>
      <c r="P366" s="169"/>
      <c r="Q366" s="169"/>
      <c r="R366" s="169"/>
      <c r="S366" s="169"/>
      <c r="T366" s="169"/>
      <c r="U366" s="169"/>
      <c r="V366" s="169"/>
      <c r="W366" s="169"/>
      <c r="X366" s="169"/>
      <c r="Y366" s="169"/>
      <c r="Z366" s="169"/>
      <c r="AA366" s="169"/>
      <c r="AB366" s="169"/>
      <c r="AC366" s="169"/>
      <c r="AD366" s="169"/>
      <c r="AE366" s="169"/>
      <c r="AF366" s="169"/>
      <c r="AG366" s="169"/>
      <c r="AH366" s="169"/>
    </row>
    <row r="367" spans="1:34" ht="13.9" customHeight="1">
      <c r="A367" s="169"/>
      <c r="B367" s="169"/>
      <c r="C367" s="169"/>
      <c r="D367" s="169"/>
      <c r="E367" s="169"/>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row>
    <row r="368" spans="1:34" ht="13.9" customHeight="1">
      <c r="A368" s="169"/>
      <c r="B368" s="169"/>
      <c r="C368" s="169"/>
      <c r="D368" s="169"/>
      <c r="E368" s="169"/>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row>
    <row r="369" spans="1:34" ht="13.9" customHeight="1">
      <c r="A369" s="169"/>
      <c r="B369" s="169"/>
      <c r="C369" s="169"/>
      <c r="D369" s="169"/>
      <c r="E369" s="169"/>
      <c r="F369" s="169"/>
      <c r="G369" s="169"/>
      <c r="H369" s="169"/>
      <c r="I369" s="169"/>
      <c r="J369" s="169"/>
      <c r="K369" s="169"/>
      <c r="L369" s="169"/>
      <c r="M369" s="169"/>
      <c r="N369" s="169"/>
      <c r="O369" s="169"/>
      <c r="P369" s="169"/>
      <c r="Q369" s="169"/>
      <c r="R369" s="169"/>
      <c r="S369" s="169"/>
      <c r="T369" s="169"/>
      <c r="U369" s="169"/>
      <c r="V369" s="169"/>
      <c r="W369" s="169"/>
      <c r="X369" s="169"/>
      <c r="Y369" s="169"/>
      <c r="Z369" s="169"/>
      <c r="AA369" s="169"/>
      <c r="AB369" s="169"/>
      <c r="AC369" s="169"/>
      <c r="AD369" s="169"/>
      <c r="AE369" s="169"/>
      <c r="AF369" s="169"/>
      <c r="AG369" s="169"/>
      <c r="AH369" s="169"/>
    </row>
    <row r="370" spans="1:34" ht="13.9" customHeight="1">
      <c r="A370" s="169"/>
      <c r="B370" s="169"/>
      <c r="C370" s="169"/>
      <c r="D370" s="169"/>
      <c r="E370" s="169"/>
      <c r="F370" s="169"/>
      <c r="G370" s="169"/>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row>
    <row r="371" spans="1:34" ht="13.9" customHeight="1">
      <c r="A371" s="169"/>
      <c r="B371" s="169"/>
      <c r="C371" s="169"/>
      <c r="D371" s="169"/>
      <c r="E371" s="169"/>
      <c r="F371" s="169"/>
      <c r="G371" s="169"/>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row>
    <row r="372" spans="1:34" ht="13.9" customHeight="1">
      <c r="A372" s="169"/>
      <c r="B372" s="169"/>
      <c r="C372" s="169"/>
      <c r="D372" s="169"/>
      <c r="E372" s="169"/>
      <c r="F372" s="169"/>
      <c r="G372" s="169"/>
      <c r="H372" s="169"/>
      <c r="I372" s="169"/>
      <c r="J372" s="169"/>
      <c r="K372" s="169"/>
      <c r="L372" s="169"/>
      <c r="M372" s="169"/>
      <c r="N372" s="169"/>
      <c r="O372" s="169"/>
      <c r="P372" s="169"/>
      <c r="Q372" s="169"/>
      <c r="R372" s="169"/>
      <c r="S372" s="169"/>
      <c r="T372" s="169"/>
      <c r="U372" s="169"/>
      <c r="V372" s="169"/>
      <c r="W372" s="169"/>
      <c r="X372" s="169"/>
      <c r="Y372" s="169"/>
      <c r="Z372" s="169"/>
      <c r="AA372" s="169"/>
      <c r="AB372" s="169"/>
      <c r="AC372" s="169"/>
      <c r="AD372" s="169"/>
      <c r="AE372" s="169"/>
      <c r="AF372" s="169"/>
      <c r="AG372" s="169"/>
      <c r="AH372" s="169"/>
    </row>
    <row r="373" spans="1:34" ht="13.9" customHeight="1">
      <c r="A373" s="169"/>
      <c r="B373" s="169"/>
      <c r="C373" s="169"/>
      <c r="D373" s="169"/>
      <c r="E373" s="169"/>
      <c r="F373" s="169"/>
      <c r="G373" s="169"/>
      <c r="H373" s="169"/>
      <c r="I373" s="169"/>
      <c r="J373" s="169"/>
      <c r="K373" s="169"/>
      <c r="L373" s="169"/>
      <c r="M373" s="169"/>
      <c r="N373" s="169"/>
      <c r="O373" s="169"/>
      <c r="P373" s="169"/>
      <c r="Q373" s="169"/>
      <c r="R373" s="169"/>
      <c r="S373" s="169"/>
      <c r="T373" s="169"/>
      <c r="U373" s="169"/>
      <c r="V373" s="169"/>
      <c r="W373" s="169"/>
      <c r="X373" s="169"/>
      <c r="Y373" s="169"/>
      <c r="Z373" s="169"/>
      <c r="AA373" s="169"/>
      <c r="AB373" s="169"/>
      <c r="AC373" s="169"/>
      <c r="AD373" s="169"/>
      <c r="AE373" s="169"/>
      <c r="AF373" s="169"/>
      <c r="AG373" s="169"/>
      <c r="AH373" s="169"/>
    </row>
    <row r="374" spans="1:34" ht="13.9" customHeight="1">
      <c r="A374" s="169"/>
      <c r="B374" s="169"/>
      <c r="C374" s="169"/>
      <c r="D374" s="169"/>
      <c r="E374" s="169"/>
      <c r="F374" s="169"/>
      <c r="G374" s="169"/>
      <c r="H374" s="169"/>
      <c r="I374" s="169"/>
      <c r="J374" s="169"/>
      <c r="K374" s="169"/>
      <c r="L374" s="169"/>
      <c r="M374" s="169"/>
      <c r="N374" s="169"/>
      <c r="O374" s="169"/>
      <c r="P374" s="169"/>
      <c r="Q374" s="169"/>
      <c r="R374" s="169"/>
      <c r="S374" s="169"/>
      <c r="T374" s="169"/>
      <c r="U374" s="169"/>
      <c r="V374" s="169"/>
      <c r="W374" s="169"/>
      <c r="X374" s="169"/>
      <c r="Y374" s="169"/>
      <c r="Z374" s="169"/>
      <c r="AA374" s="169"/>
      <c r="AB374" s="169"/>
      <c r="AC374" s="169"/>
      <c r="AD374" s="169"/>
      <c r="AE374" s="169"/>
      <c r="AF374" s="169"/>
      <c r="AG374" s="169"/>
      <c r="AH374" s="169"/>
    </row>
    <row r="375" spans="1:34" ht="13.9" customHeight="1">
      <c r="A375" s="169"/>
      <c r="B375" s="169"/>
      <c r="C375" s="169"/>
      <c r="D375" s="169"/>
      <c r="E375" s="169"/>
      <c r="F375" s="169"/>
      <c r="G375" s="169"/>
      <c r="H375" s="169"/>
      <c r="I375" s="169"/>
      <c r="J375" s="169"/>
      <c r="K375" s="169"/>
      <c r="L375" s="169"/>
      <c r="M375" s="169"/>
      <c r="N375" s="169"/>
      <c r="O375" s="169"/>
      <c r="P375" s="169"/>
      <c r="Q375" s="169"/>
      <c r="R375" s="169"/>
      <c r="S375" s="169"/>
      <c r="T375" s="169"/>
      <c r="U375" s="169"/>
      <c r="V375" s="169"/>
      <c r="W375" s="169"/>
      <c r="X375" s="169"/>
      <c r="Y375" s="169"/>
      <c r="Z375" s="169"/>
      <c r="AA375" s="169"/>
      <c r="AB375" s="169"/>
      <c r="AC375" s="169"/>
      <c r="AD375" s="169"/>
      <c r="AE375" s="169"/>
      <c r="AF375" s="169"/>
      <c r="AG375" s="169"/>
      <c r="AH375" s="169"/>
    </row>
    <row r="376" spans="1:34" ht="13.9" customHeight="1">
      <c r="A376" s="169"/>
      <c r="B376" s="169"/>
      <c r="C376" s="169"/>
      <c r="D376" s="169"/>
      <c r="E376" s="169"/>
      <c r="F376" s="169"/>
      <c r="G376" s="169"/>
      <c r="H376" s="169"/>
      <c r="I376" s="169"/>
      <c r="J376" s="169"/>
      <c r="K376" s="169"/>
      <c r="L376" s="169"/>
      <c r="M376" s="169"/>
      <c r="N376" s="169"/>
      <c r="O376" s="169"/>
      <c r="P376" s="169"/>
      <c r="Q376" s="169"/>
      <c r="R376" s="169"/>
      <c r="S376" s="169"/>
      <c r="T376" s="169"/>
      <c r="U376" s="169"/>
      <c r="V376" s="169"/>
      <c r="W376" s="169"/>
      <c r="X376" s="169"/>
      <c r="Y376" s="169"/>
      <c r="Z376" s="169"/>
      <c r="AA376" s="169"/>
      <c r="AB376" s="169"/>
      <c r="AC376" s="169"/>
      <c r="AD376" s="169"/>
      <c r="AE376" s="169"/>
      <c r="AF376" s="169"/>
      <c r="AG376" s="169"/>
      <c r="AH376" s="169"/>
    </row>
    <row r="377" spans="1:34" ht="13.9" customHeight="1">
      <c r="A377" s="169"/>
      <c r="B377" s="169"/>
      <c r="C377" s="169"/>
      <c r="D377" s="169"/>
      <c r="E377" s="169"/>
      <c r="F377" s="169"/>
      <c r="G377" s="169"/>
      <c r="H377" s="169"/>
      <c r="I377" s="169"/>
      <c r="J377" s="169"/>
      <c r="K377" s="169"/>
      <c r="L377" s="169"/>
      <c r="M377" s="169"/>
      <c r="N377" s="169"/>
      <c r="O377" s="169"/>
      <c r="P377" s="169"/>
      <c r="Q377" s="169"/>
      <c r="R377" s="169"/>
      <c r="S377" s="169"/>
      <c r="T377" s="169"/>
      <c r="U377" s="169"/>
      <c r="V377" s="169"/>
      <c r="W377" s="169"/>
      <c r="X377" s="169"/>
      <c r="Y377" s="169"/>
      <c r="Z377" s="169"/>
      <c r="AA377" s="169"/>
      <c r="AB377" s="169"/>
      <c r="AC377" s="169"/>
      <c r="AD377" s="169"/>
      <c r="AE377" s="169"/>
      <c r="AF377" s="169"/>
      <c r="AG377" s="169"/>
      <c r="AH377" s="169"/>
    </row>
    <row r="378" spans="1:34" ht="13.9" customHeight="1">
      <c r="A378" s="169"/>
      <c r="B378" s="169"/>
      <c r="C378" s="169"/>
      <c r="D378" s="169"/>
      <c r="E378" s="169"/>
      <c r="F378" s="169"/>
      <c r="G378" s="169"/>
      <c r="H378" s="169"/>
      <c r="I378" s="169"/>
      <c r="J378" s="169"/>
      <c r="K378" s="169"/>
      <c r="L378" s="169"/>
      <c r="M378" s="169"/>
      <c r="N378" s="169"/>
      <c r="O378" s="169"/>
      <c r="P378" s="169"/>
      <c r="Q378" s="169"/>
      <c r="R378" s="169"/>
      <c r="S378" s="169"/>
      <c r="T378" s="169"/>
      <c r="U378" s="169"/>
      <c r="V378" s="169"/>
      <c r="W378" s="169"/>
      <c r="X378" s="169"/>
      <c r="Y378" s="169"/>
      <c r="Z378" s="169"/>
      <c r="AA378" s="169"/>
      <c r="AB378" s="169"/>
      <c r="AC378" s="169"/>
      <c r="AD378" s="169"/>
      <c r="AE378" s="169"/>
      <c r="AF378" s="169"/>
      <c r="AG378" s="169"/>
      <c r="AH378" s="169"/>
    </row>
    <row r="379" spans="1:34" ht="13.9" customHeight="1">
      <c r="A379" s="169"/>
      <c r="B379" s="169"/>
      <c r="C379" s="169"/>
      <c r="D379" s="169"/>
      <c r="E379" s="169"/>
      <c r="F379" s="169"/>
      <c r="G379" s="169"/>
      <c r="H379" s="169"/>
      <c r="I379" s="169"/>
      <c r="J379" s="169"/>
      <c r="K379" s="169"/>
      <c r="L379" s="169"/>
      <c r="M379" s="169"/>
      <c r="N379" s="169"/>
      <c r="O379" s="169"/>
      <c r="P379" s="169"/>
      <c r="Q379" s="169"/>
      <c r="R379" s="169"/>
      <c r="S379" s="169"/>
      <c r="T379" s="169"/>
      <c r="U379" s="169"/>
      <c r="V379" s="169"/>
      <c r="W379" s="169"/>
      <c r="X379" s="169"/>
      <c r="Y379" s="169"/>
      <c r="Z379" s="169"/>
      <c r="AA379" s="169"/>
      <c r="AB379" s="169"/>
      <c r="AC379" s="169"/>
      <c r="AD379" s="169"/>
      <c r="AE379" s="169"/>
      <c r="AF379" s="169"/>
      <c r="AG379" s="169"/>
      <c r="AH379" s="169"/>
    </row>
    <row r="380" spans="1:34" ht="13.9" customHeight="1">
      <c r="A380" s="169"/>
      <c r="B380" s="169"/>
      <c r="C380" s="169"/>
      <c r="D380" s="169"/>
      <c r="E380" s="169"/>
      <c r="F380" s="169"/>
      <c r="G380" s="169"/>
      <c r="H380" s="169"/>
      <c r="I380" s="169"/>
      <c r="J380" s="169"/>
      <c r="K380" s="169"/>
      <c r="L380" s="169"/>
      <c r="M380" s="169"/>
      <c r="N380" s="169"/>
      <c r="O380" s="169"/>
      <c r="P380" s="169"/>
      <c r="Q380" s="169"/>
      <c r="R380" s="169"/>
      <c r="S380" s="169"/>
      <c r="T380" s="169"/>
      <c r="U380" s="169"/>
      <c r="V380" s="169"/>
      <c r="W380" s="169"/>
      <c r="X380" s="169"/>
      <c r="Y380" s="169"/>
      <c r="Z380" s="169"/>
      <c r="AA380" s="169"/>
      <c r="AB380" s="169"/>
      <c r="AC380" s="169"/>
      <c r="AD380" s="169"/>
      <c r="AE380" s="169"/>
      <c r="AF380" s="169"/>
      <c r="AG380" s="169"/>
      <c r="AH380" s="169"/>
    </row>
    <row r="381" spans="1:34" ht="13.9" customHeight="1">
      <c r="A381" s="169"/>
      <c r="B381" s="169"/>
      <c r="C381" s="169"/>
      <c r="D381" s="169"/>
      <c r="E381" s="169"/>
      <c r="F381" s="169"/>
      <c r="G381" s="169"/>
      <c r="H381" s="169"/>
      <c r="I381" s="169"/>
      <c r="J381" s="169"/>
      <c r="K381" s="169"/>
      <c r="L381" s="169"/>
      <c r="M381" s="169"/>
      <c r="N381" s="169"/>
      <c r="O381" s="169"/>
      <c r="P381" s="169"/>
      <c r="Q381" s="169"/>
      <c r="R381" s="169"/>
      <c r="S381" s="169"/>
      <c r="T381" s="169"/>
      <c r="U381" s="169"/>
      <c r="V381" s="169"/>
      <c r="W381" s="169"/>
      <c r="X381" s="169"/>
      <c r="Y381" s="169"/>
      <c r="Z381" s="169"/>
      <c r="AA381" s="169"/>
      <c r="AB381" s="169"/>
      <c r="AC381" s="169"/>
      <c r="AD381" s="169"/>
      <c r="AE381" s="169"/>
      <c r="AF381" s="169"/>
      <c r="AG381" s="169"/>
      <c r="AH381" s="169"/>
    </row>
    <row r="382" spans="1:34" ht="13.9" customHeight="1">
      <c r="A382" s="169"/>
      <c r="B382" s="169"/>
      <c r="C382" s="169"/>
      <c r="D382" s="169"/>
      <c r="E382" s="169"/>
      <c r="F382" s="169"/>
      <c r="G382" s="169"/>
      <c r="H382" s="169"/>
      <c r="I382" s="169"/>
      <c r="J382" s="169"/>
      <c r="K382" s="169"/>
      <c r="L382" s="169"/>
      <c r="M382" s="169"/>
      <c r="N382" s="169"/>
      <c r="O382" s="169"/>
      <c r="P382" s="169"/>
      <c r="Q382" s="169"/>
      <c r="R382" s="169"/>
      <c r="S382" s="169"/>
      <c r="T382" s="169"/>
      <c r="U382" s="169"/>
      <c r="V382" s="169"/>
      <c r="W382" s="169"/>
      <c r="X382" s="169"/>
      <c r="Y382" s="169"/>
      <c r="Z382" s="169"/>
      <c r="AA382" s="169"/>
      <c r="AB382" s="169"/>
      <c r="AC382" s="169"/>
      <c r="AD382" s="169"/>
      <c r="AE382" s="169"/>
      <c r="AF382" s="169"/>
      <c r="AG382" s="169"/>
      <c r="AH382" s="169"/>
    </row>
    <row r="383" spans="1:34" ht="13.9" customHeight="1">
      <c r="A383" s="169"/>
      <c r="B383" s="169"/>
      <c r="C383" s="169"/>
      <c r="D383" s="169"/>
      <c r="E383" s="169"/>
      <c r="F383" s="169"/>
      <c r="G383" s="169"/>
      <c r="H383" s="169"/>
      <c r="I383" s="169"/>
      <c r="J383" s="169"/>
      <c r="K383" s="169"/>
      <c r="L383" s="169"/>
      <c r="M383" s="169"/>
      <c r="N383" s="169"/>
      <c r="O383" s="169"/>
      <c r="P383" s="169"/>
      <c r="Q383" s="169"/>
      <c r="R383" s="169"/>
      <c r="S383" s="169"/>
      <c r="T383" s="169"/>
      <c r="U383" s="169"/>
      <c r="V383" s="169"/>
      <c r="W383" s="169"/>
      <c r="X383" s="169"/>
      <c r="Y383" s="169"/>
      <c r="Z383" s="169"/>
      <c r="AA383" s="169"/>
      <c r="AB383" s="169"/>
      <c r="AC383" s="169"/>
      <c r="AD383" s="169"/>
      <c r="AE383" s="169"/>
      <c r="AF383" s="169"/>
      <c r="AG383" s="169"/>
      <c r="AH383" s="169"/>
    </row>
    <row r="384" spans="1:34" ht="13.9" customHeight="1">
      <c r="A384" s="169"/>
      <c r="B384" s="169"/>
      <c r="C384" s="169"/>
      <c r="D384" s="169"/>
      <c r="E384" s="169"/>
      <c r="F384" s="169"/>
      <c r="G384" s="169"/>
      <c r="H384" s="169"/>
      <c r="I384" s="169"/>
      <c r="J384" s="169"/>
      <c r="K384" s="169"/>
      <c r="L384" s="169"/>
      <c r="M384" s="169"/>
      <c r="N384" s="169"/>
      <c r="O384" s="169"/>
      <c r="P384" s="169"/>
      <c r="Q384" s="169"/>
      <c r="R384" s="169"/>
      <c r="S384" s="169"/>
      <c r="T384" s="169"/>
      <c r="U384" s="169"/>
      <c r="V384" s="169"/>
      <c r="W384" s="169"/>
      <c r="X384" s="169"/>
      <c r="Y384" s="169"/>
      <c r="Z384" s="169"/>
      <c r="AA384" s="169"/>
      <c r="AB384" s="169"/>
      <c r="AC384" s="169"/>
      <c r="AD384" s="169"/>
      <c r="AE384" s="169"/>
      <c r="AF384" s="169"/>
      <c r="AG384" s="169"/>
      <c r="AH384" s="169"/>
    </row>
    <row r="385" spans="1:34" ht="13.9" customHeight="1">
      <c r="A385" s="169"/>
      <c r="B385" s="169"/>
      <c r="C385" s="169"/>
      <c r="D385" s="169"/>
      <c r="E385" s="169"/>
      <c r="F385" s="169"/>
      <c r="G385" s="169"/>
      <c r="H385" s="169"/>
      <c r="I385" s="169"/>
      <c r="J385" s="169"/>
      <c r="K385" s="169"/>
      <c r="L385" s="169"/>
      <c r="M385" s="169"/>
      <c r="N385" s="169"/>
      <c r="O385" s="169"/>
      <c r="P385" s="169"/>
      <c r="Q385" s="169"/>
      <c r="R385" s="169"/>
      <c r="S385" s="169"/>
      <c r="T385" s="169"/>
      <c r="U385" s="169"/>
      <c r="V385" s="169"/>
      <c r="W385" s="169"/>
      <c r="X385" s="169"/>
      <c r="Y385" s="169"/>
      <c r="Z385" s="169"/>
      <c r="AA385" s="169"/>
      <c r="AB385" s="169"/>
      <c r="AC385" s="169"/>
      <c r="AD385" s="169"/>
      <c r="AE385" s="169"/>
      <c r="AF385" s="169"/>
      <c r="AG385" s="169"/>
      <c r="AH385" s="169"/>
    </row>
    <row r="386" spans="1:34" ht="13.9" customHeight="1">
      <c r="A386" s="169"/>
      <c r="B386" s="169"/>
      <c r="C386" s="169"/>
      <c r="D386" s="169"/>
      <c r="E386" s="169"/>
      <c r="F386" s="169"/>
      <c r="G386" s="169"/>
      <c r="H386" s="169"/>
      <c r="I386" s="169"/>
      <c r="J386" s="169"/>
      <c r="K386" s="169"/>
      <c r="L386" s="169"/>
      <c r="M386" s="169"/>
      <c r="N386" s="169"/>
      <c r="O386" s="169"/>
      <c r="P386" s="169"/>
      <c r="Q386" s="169"/>
      <c r="R386" s="169"/>
      <c r="S386" s="169"/>
      <c r="T386" s="169"/>
      <c r="U386" s="169"/>
      <c r="V386" s="169"/>
      <c r="W386" s="169"/>
      <c r="X386" s="169"/>
      <c r="Y386" s="169"/>
      <c r="Z386" s="169"/>
      <c r="AA386" s="169"/>
      <c r="AB386" s="169"/>
      <c r="AC386" s="169"/>
      <c r="AD386" s="169"/>
      <c r="AE386" s="169"/>
      <c r="AF386" s="169"/>
      <c r="AG386" s="169"/>
      <c r="AH386" s="169"/>
    </row>
    <row r="387" spans="1:34" ht="13.9" customHeight="1">
      <c r="A387" s="169"/>
      <c r="B387" s="169"/>
      <c r="C387" s="169"/>
      <c r="D387" s="169"/>
      <c r="E387" s="169"/>
      <c r="F387" s="169"/>
      <c r="G387" s="169"/>
      <c r="H387" s="169"/>
      <c r="I387" s="169"/>
      <c r="J387" s="169"/>
      <c r="K387" s="169"/>
      <c r="L387" s="169"/>
      <c r="M387" s="169"/>
      <c r="N387" s="169"/>
      <c r="O387" s="169"/>
      <c r="P387" s="169"/>
      <c r="Q387" s="169"/>
      <c r="R387" s="169"/>
      <c r="S387" s="169"/>
      <c r="T387" s="169"/>
      <c r="U387" s="169"/>
      <c r="V387" s="169"/>
      <c r="W387" s="169"/>
      <c r="X387" s="169"/>
      <c r="Y387" s="169"/>
      <c r="Z387" s="169"/>
      <c r="AA387" s="169"/>
      <c r="AB387" s="169"/>
      <c r="AC387" s="169"/>
      <c r="AD387" s="169"/>
      <c r="AE387" s="169"/>
      <c r="AF387" s="169"/>
      <c r="AG387" s="169"/>
      <c r="AH387" s="169"/>
    </row>
    <row r="388" spans="1:34" ht="13.9" customHeight="1">
      <c r="A388" s="169"/>
      <c r="B388" s="169"/>
      <c r="C388" s="169"/>
      <c r="D388" s="169"/>
      <c r="E388" s="169"/>
      <c r="F388" s="169"/>
      <c r="G388" s="169"/>
      <c r="H388" s="169"/>
      <c r="I388" s="169"/>
      <c r="J388" s="169"/>
      <c r="K388" s="169"/>
      <c r="L388" s="169"/>
      <c r="M388" s="169"/>
      <c r="N388" s="169"/>
      <c r="O388" s="169"/>
      <c r="P388" s="169"/>
      <c r="Q388" s="169"/>
      <c r="R388" s="169"/>
      <c r="S388" s="169"/>
      <c r="T388" s="169"/>
      <c r="U388" s="169"/>
      <c r="V388" s="169"/>
      <c r="W388" s="169"/>
      <c r="X388" s="169"/>
      <c r="Y388" s="169"/>
      <c r="Z388" s="169"/>
      <c r="AA388" s="169"/>
      <c r="AB388" s="169"/>
      <c r="AC388" s="169"/>
      <c r="AD388" s="169"/>
      <c r="AE388" s="169"/>
      <c r="AF388" s="169"/>
      <c r="AG388" s="169"/>
      <c r="AH388" s="169"/>
    </row>
    <row r="389" spans="1:34" ht="13.9" customHeight="1">
      <c r="A389" s="169"/>
      <c r="B389" s="169"/>
      <c r="C389" s="169"/>
      <c r="D389" s="169"/>
      <c r="E389" s="169"/>
      <c r="F389" s="169"/>
      <c r="G389" s="169"/>
      <c r="H389" s="169"/>
      <c r="I389" s="169"/>
      <c r="J389" s="169"/>
      <c r="K389" s="169"/>
      <c r="L389" s="169"/>
      <c r="M389" s="169"/>
      <c r="N389" s="169"/>
      <c r="O389" s="169"/>
      <c r="P389" s="169"/>
      <c r="Q389" s="169"/>
      <c r="R389" s="169"/>
      <c r="S389" s="169"/>
      <c r="T389" s="169"/>
      <c r="U389" s="169"/>
      <c r="V389" s="169"/>
      <c r="W389" s="169"/>
      <c r="X389" s="169"/>
      <c r="Y389" s="169"/>
      <c r="Z389" s="169"/>
      <c r="AA389" s="169"/>
      <c r="AB389" s="169"/>
      <c r="AC389" s="169"/>
      <c r="AD389" s="169"/>
      <c r="AE389" s="169"/>
      <c r="AF389" s="169"/>
      <c r="AG389" s="169"/>
      <c r="AH389" s="169"/>
    </row>
    <row r="390" spans="1:34" ht="13.9" customHeight="1">
      <c r="A390" s="169"/>
      <c r="B390" s="169"/>
      <c r="C390" s="169"/>
      <c r="D390" s="169"/>
      <c r="E390" s="169"/>
      <c r="F390" s="169"/>
      <c r="G390" s="169"/>
      <c r="H390" s="169"/>
      <c r="I390" s="169"/>
      <c r="J390" s="169"/>
      <c r="K390" s="169"/>
      <c r="L390" s="169"/>
      <c r="M390" s="169"/>
      <c r="N390" s="169"/>
      <c r="O390" s="169"/>
      <c r="P390" s="169"/>
      <c r="Q390" s="169"/>
      <c r="R390" s="169"/>
      <c r="S390" s="169"/>
      <c r="T390" s="169"/>
      <c r="U390" s="169"/>
      <c r="V390" s="169"/>
      <c r="W390" s="169"/>
      <c r="X390" s="169"/>
      <c r="Y390" s="169"/>
      <c r="Z390" s="169"/>
      <c r="AA390" s="169"/>
      <c r="AB390" s="169"/>
      <c r="AC390" s="169"/>
      <c r="AD390" s="169"/>
      <c r="AE390" s="169"/>
      <c r="AF390" s="169"/>
      <c r="AG390" s="169"/>
      <c r="AH390" s="169"/>
    </row>
    <row r="391" spans="1:34" ht="13.9" customHeight="1">
      <c r="A391" s="169"/>
      <c r="B391" s="169"/>
      <c r="C391" s="169"/>
      <c r="D391" s="169"/>
      <c r="E391" s="169"/>
      <c r="F391" s="169"/>
      <c r="G391" s="169"/>
      <c r="H391" s="169"/>
      <c r="I391" s="169"/>
      <c r="J391" s="169"/>
      <c r="K391" s="169"/>
      <c r="L391" s="169"/>
      <c r="M391" s="169"/>
      <c r="N391" s="169"/>
      <c r="O391" s="169"/>
      <c r="P391" s="169"/>
      <c r="Q391" s="169"/>
      <c r="R391" s="169"/>
      <c r="S391" s="169"/>
      <c r="T391" s="169"/>
      <c r="U391" s="169"/>
      <c r="V391" s="169"/>
      <c r="W391" s="169"/>
      <c r="X391" s="169"/>
      <c r="Y391" s="169"/>
      <c r="Z391" s="169"/>
      <c r="AA391" s="169"/>
      <c r="AB391" s="169"/>
      <c r="AC391" s="169"/>
      <c r="AD391" s="169"/>
      <c r="AE391" s="169"/>
      <c r="AF391" s="169"/>
      <c r="AG391" s="169"/>
      <c r="AH391" s="169"/>
    </row>
    <row r="392" spans="1:34" ht="13.9" customHeight="1">
      <c r="A392" s="169"/>
      <c r="B392" s="169"/>
      <c r="C392" s="169"/>
      <c r="D392" s="169"/>
      <c r="E392" s="169"/>
      <c r="F392" s="169"/>
      <c r="G392" s="169"/>
      <c r="H392" s="169"/>
      <c r="I392" s="169"/>
      <c r="J392" s="169"/>
      <c r="K392" s="169"/>
      <c r="L392" s="169"/>
      <c r="M392" s="169"/>
      <c r="N392" s="169"/>
      <c r="O392" s="169"/>
      <c r="P392" s="169"/>
      <c r="Q392" s="169"/>
      <c r="R392" s="169"/>
      <c r="S392" s="169"/>
      <c r="T392" s="169"/>
      <c r="U392" s="169"/>
      <c r="V392" s="169"/>
      <c r="W392" s="169"/>
      <c r="X392" s="169"/>
      <c r="Y392" s="169"/>
      <c r="Z392" s="169"/>
      <c r="AA392" s="169"/>
      <c r="AB392" s="169"/>
      <c r="AC392" s="169"/>
      <c r="AD392" s="169"/>
      <c r="AE392" s="169"/>
      <c r="AF392" s="169"/>
      <c r="AG392" s="169"/>
      <c r="AH392" s="169"/>
    </row>
    <row r="393" spans="1:34" ht="13.9" customHeight="1">
      <c r="A393" s="169"/>
      <c r="B393" s="169"/>
      <c r="C393" s="169"/>
      <c r="D393" s="169"/>
      <c r="E393" s="169"/>
      <c r="F393" s="169"/>
      <c r="G393" s="169"/>
      <c r="H393" s="169"/>
      <c r="I393" s="169"/>
      <c r="J393" s="169"/>
      <c r="K393" s="169"/>
      <c r="L393" s="169"/>
      <c r="M393" s="169"/>
      <c r="N393" s="169"/>
      <c r="O393" s="169"/>
      <c r="P393" s="169"/>
      <c r="Q393" s="169"/>
      <c r="R393" s="169"/>
      <c r="S393" s="169"/>
      <c r="T393" s="169"/>
      <c r="U393" s="169"/>
      <c r="V393" s="169"/>
      <c r="W393" s="169"/>
      <c r="X393" s="169"/>
      <c r="Y393" s="169"/>
      <c r="Z393" s="169"/>
      <c r="AA393" s="169"/>
      <c r="AB393" s="169"/>
      <c r="AC393" s="169"/>
      <c r="AD393" s="169"/>
      <c r="AE393" s="169"/>
      <c r="AF393" s="169"/>
      <c r="AG393" s="169"/>
      <c r="AH393" s="169"/>
    </row>
    <row r="394" spans="1:34" ht="13.9" customHeight="1">
      <c r="A394" s="169"/>
      <c r="B394" s="169"/>
      <c r="C394" s="169"/>
      <c r="D394" s="169"/>
      <c r="E394" s="169"/>
      <c r="F394" s="169"/>
      <c r="G394" s="169"/>
      <c r="H394" s="169"/>
      <c r="I394" s="169"/>
      <c r="J394" s="169"/>
      <c r="K394" s="169"/>
      <c r="L394" s="169"/>
      <c r="M394" s="169"/>
      <c r="N394" s="169"/>
      <c r="O394" s="169"/>
      <c r="P394" s="169"/>
      <c r="Q394" s="169"/>
      <c r="R394" s="169"/>
      <c r="S394" s="169"/>
      <c r="T394" s="169"/>
      <c r="U394" s="169"/>
      <c r="V394" s="169"/>
      <c r="W394" s="169"/>
      <c r="X394" s="169"/>
      <c r="Y394" s="169"/>
      <c r="Z394" s="169"/>
      <c r="AA394" s="169"/>
      <c r="AB394" s="169"/>
      <c r="AC394" s="169"/>
      <c r="AD394" s="169"/>
      <c r="AE394" s="169"/>
      <c r="AF394" s="169"/>
      <c r="AG394" s="169"/>
      <c r="AH394" s="169"/>
    </row>
    <row r="395" spans="1:34" ht="13.9" customHeight="1">
      <c r="A395" s="169"/>
      <c r="B395" s="169"/>
      <c r="C395" s="169"/>
      <c r="D395" s="169"/>
      <c r="E395" s="169"/>
      <c r="F395" s="169"/>
      <c r="G395" s="169"/>
      <c r="H395" s="169"/>
      <c r="I395" s="169"/>
      <c r="J395" s="169"/>
      <c r="K395" s="169"/>
      <c r="L395" s="169"/>
      <c r="M395" s="169"/>
      <c r="N395" s="169"/>
      <c r="O395" s="169"/>
      <c r="P395" s="169"/>
      <c r="Q395" s="169"/>
      <c r="R395" s="169"/>
      <c r="S395" s="169"/>
      <c r="T395" s="169"/>
      <c r="U395" s="169"/>
      <c r="V395" s="169"/>
      <c r="W395" s="169"/>
      <c r="X395" s="169"/>
      <c r="Y395" s="169"/>
      <c r="Z395" s="169"/>
      <c r="AA395" s="169"/>
      <c r="AB395" s="169"/>
      <c r="AC395" s="169"/>
      <c r="AD395" s="169"/>
      <c r="AE395" s="169"/>
      <c r="AF395" s="169"/>
      <c r="AG395" s="169"/>
      <c r="AH395" s="169"/>
    </row>
    <row r="396" spans="1:34" ht="13.9" customHeight="1">
      <c r="A396" s="169"/>
      <c r="B396" s="169"/>
      <c r="C396" s="169"/>
      <c r="D396" s="169"/>
      <c r="E396" s="169"/>
      <c r="F396" s="169"/>
      <c r="G396" s="169"/>
      <c r="H396" s="169"/>
      <c r="I396" s="169"/>
      <c r="J396" s="169"/>
      <c r="K396" s="169"/>
      <c r="L396" s="169"/>
      <c r="M396" s="169"/>
      <c r="N396" s="169"/>
      <c r="O396" s="169"/>
      <c r="P396" s="169"/>
      <c r="Q396" s="169"/>
      <c r="R396" s="169"/>
      <c r="S396" s="169"/>
      <c r="T396" s="169"/>
      <c r="U396" s="169"/>
      <c r="V396" s="169"/>
      <c r="W396" s="169"/>
      <c r="X396" s="169"/>
      <c r="Y396" s="169"/>
      <c r="Z396" s="169"/>
      <c r="AA396" s="169"/>
      <c r="AB396" s="169"/>
      <c r="AC396" s="169"/>
      <c r="AD396" s="169"/>
      <c r="AE396" s="169"/>
      <c r="AF396" s="169"/>
      <c r="AG396" s="169"/>
      <c r="AH396" s="169"/>
    </row>
    <row r="397" spans="1:34" ht="13.9" customHeight="1">
      <c r="A397" s="169"/>
      <c r="B397" s="169"/>
      <c r="C397" s="169"/>
      <c r="D397" s="169"/>
      <c r="E397" s="169"/>
      <c r="F397" s="169"/>
      <c r="G397" s="169"/>
      <c r="H397" s="169"/>
      <c r="I397" s="169"/>
      <c r="J397" s="169"/>
      <c r="K397" s="169"/>
      <c r="L397" s="169"/>
      <c r="M397" s="169"/>
      <c r="N397" s="169"/>
      <c r="O397" s="169"/>
      <c r="P397" s="169"/>
      <c r="Q397" s="169"/>
      <c r="R397" s="169"/>
      <c r="S397" s="169"/>
      <c r="T397" s="169"/>
      <c r="U397" s="169"/>
      <c r="V397" s="169"/>
      <c r="W397" s="169"/>
      <c r="X397" s="169"/>
      <c r="Y397" s="169"/>
      <c r="Z397" s="169"/>
      <c r="AA397" s="169"/>
      <c r="AB397" s="169"/>
      <c r="AC397" s="169"/>
      <c r="AD397" s="169"/>
      <c r="AE397" s="169"/>
      <c r="AF397" s="169"/>
      <c r="AG397" s="169"/>
      <c r="AH397" s="169"/>
    </row>
    <row r="398" spans="1:34" ht="13.9" customHeight="1">
      <c r="A398" s="169"/>
      <c r="B398" s="169"/>
      <c r="C398" s="169"/>
      <c r="D398" s="169"/>
      <c r="E398" s="169"/>
      <c r="F398" s="169"/>
      <c r="G398" s="169"/>
      <c r="H398" s="169"/>
      <c r="I398" s="169"/>
      <c r="J398" s="169"/>
      <c r="K398" s="169"/>
      <c r="L398" s="169"/>
      <c r="M398" s="169"/>
      <c r="N398" s="169"/>
      <c r="O398" s="169"/>
      <c r="P398" s="169"/>
      <c r="Q398" s="169"/>
      <c r="R398" s="169"/>
      <c r="S398" s="169"/>
      <c r="T398" s="169"/>
      <c r="U398" s="169"/>
      <c r="V398" s="169"/>
      <c r="W398" s="169"/>
      <c r="X398" s="169"/>
      <c r="Y398" s="169"/>
      <c r="Z398" s="169"/>
      <c r="AA398" s="169"/>
      <c r="AB398" s="169"/>
      <c r="AC398" s="169"/>
      <c r="AD398" s="169"/>
      <c r="AE398" s="169"/>
      <c r="AF398" s="169"/>
      <c r="AG398" s="169"/>
      <c r="AH398" s="169"/>
    </row>
    <row r="399" spans="1:34" ht="13.9" customHeight="1">
      <c r="A399" s="169"/>
      <c r="B399" s="169"/>
      <c r="C399" s="169"/>
      <c r="D399" s="169"/>
      <c r="E399" s="169"/>
      <c r="F399" s="169"/>
      <c r="G399" s="169"/>
      <c r="H399" s="169"/>
      <c r="I399" s="169"/>
      <c r="J399" s="169"/>
      <c r="K399" s="169"/>
      <c r="L399" s="169"/>
      <c r="M399" s="169"/>
      <c r="N399" s="169"/>
      <c r="O399" s="169"/>
      <c r="P399" s="169"/>
      <c r="Q399" s="169"/>
      <c r="R399" s="169"/>
      <c r="S399" s="169"/>
      <c r="T399" s="169"/>
      <c r="U399" s="169"/>
      <c r="V399" s="169"/>
      <c r="W399" s="169"/>
      <c r="X399" s="169"/>
      <c r="Y399" s="169"/>
      <c r="Z399" s="169"/>
      <c r="AA399" s="169"/>
      <c r="AB399" s="169"/>
      <c r="AC399" s="169"/>
      <c r="AD399" s="169"/>
      <c r="AE399" s="169"/>
      <c r="AF399" s="169"/>
      <c r="AG399" s="169"/>
      <c r="AH399" s="169"/>
    </row>
    <row r="400" spans="1:34" ht="13.9" customHeight="1">
      <c r="A400" s="169"/>
      <c r="B400" s="169"/>
      <c r="C400" s="169"/>
      <c r="D400" s="169"/>
      <c r="E400" s="169"/>
      <c r="F400" s="169"/>
      <c r="G400" s="169"/>
      <c r="H400" s="169"/>
      <c r="I400" s="169"/>
      <c r="J400" s="169"/>
      <c r="K400" s="169"/>
      <c r="L400" s="169"/>
      <c r="M400" s="169"/>
      <c r="N400" s="169"/>
      <c r="O400" s="169"/>
      <c r="P400" s="169"/>
      <c r="Q400" s="169"/>
      <c r="R400" s="169"/>
      <c r="S400" s="169"/>
      <c r="T400" s="169"/>
      <c r="U400" s="169"/>
      <c r="V400" s="169"/>
      <c r="W400" s="169"/>
      <c r="X400" s="169"/>
      <c r="Y400" s="169"/>
      <c r="Z400" s="169"/>
      <c r="AA400" s="169"/>
      <c r="AB400" s="169"/>
      <c r="AC400" s="169"/>
      <c r="AD400" s="169"/>
      <c r="AE400" s="169"/>
      <c r="AF400" s="169"/>
      <c r="AG400" s="169"/>
      <c r="AH400" s="169"/>
    </row>
    <row r="401" spans="1:34" ht="13.9" customHeight="1">
      <c r="A401" s="169"/>
      <c r="B401" s="169"/>
      <c r="C401" s="169"/>
      <c r="D401" s="169"/>
      <c r="E401" s="169"/>
      <c r="F401" s="169"/>
      <c r="G401" s="169"/>
      <c r="H401" s="169"/>
      <c r="I401" s="169"/>
      <c r="J401" s="169"/>
      <c r="K401" s="169"/>
      <c r="L401" s="169"/>
      <c r="M401" s="169"/>
      <c r="N401" s="169"/>
      <c r="O401" s="169"/>
      <c r="P401" s="169"/>
      <c r="Q401" s="169"/>
      <c r="R401" s="169"/>
      <c r="S401" s="169"/>
      <c r="T401" s="169"/>
      <c r="U401" s="169"/>
      <c r="V401" s="169"/>
      <c r="W401" s="169"/>
      <c r="X401" s="169"/>
      <c r="Y401" s="169"/>
      <c r="Z401" s="169"/>
      <c r="AA401" s="169"/>
      <c r="AB401" s="169"/>
      <c r="AC401" s="169"/>
      <c r="AD401" s="169"/>
      <c r="AE401" s="169"/>
      <c r="AF401" s="169"/>
      <c r="AG401" s="169"/>
      <c r="AH401" s="169"/>
    </row>
    <row r="402" spans="1:34" ht="13.9" customHeight="1">
      <c r="A402" s="169"/>
      <c r="B402" s="169"/>
      <c r="C402" s="169"/>
      <c r="D402" s="169"/>
      <c r="E402" s="169"/>
      <c r="F402" s="169"/>
      <c r="G402" s="169"/>
      <c r="H402" s="169"/>
      <c r="I402" s="169"/>
      <c r="J402" s="169"/>
      <c r="K402" s="169"/>
      <c r="L402" s="169"/>
      <c r="M402" s="169"/>
      <c r="N402" s="169"/>
      <c r="O402" s="169"/>
      <c r="P402" s="169"/>
      <c r="Q402" s="169"/>
      <c r="R402" s="169"/>
      <c r="S402" s="169"/>
      <c r="T402" s="169"/>
      <c r="U402" s="169"/>
      <c r="V402" s="169"/>
      <c r="W402" s="169"/>
      <c r="X402" s="169"/>
      <c r="Y402" s="169"/>
      <c r="Z402" s="169"/>
      <c r="AA402" s="169"/>
      <c r="AB402" s="169"/>
      <c r="AC402" s="169"/>
      <c r="AD402" s="169"/>
      <c r="AE402" s="169"/>
      <c r="AF402" s="169"/>
      <c r="AG402" s="169"/>
      <c r="AH402" s="169"/>
    </row>
    <row r="403" spans="1:34" ht="13.9" customHeight="1">
      <c r="A403" s="169"/>
      <c r="B403" s="169"/>
      <c r="C403" s="169"/>
      <c r="D403" s="169"/>
      <c r="E403" s="169"/>
      <c r="F403" s="169"/>
      <c r="G403" s="169"/>
      <c r="H403" s="169"/>
      <c r="I403" s="169"/>
      <c r="J403" s="169"/>
      <c r="K403" s="169"/>
      <c r="L403" s="169"/>
      <c r="M403" s="169"/>
      <c r="N403" s="169"/>
      <c r="O403" s="169"/>
      <c r="P403" s="169"/>
      <c r="Q403" s="169"/>
      <c r="R403" s="169"/>
      <c r="S403" s="169"/>
      <c r="T403" s="169"/>
      <c r="U403" s="169"/>
      <c r="V403" s="169"/>
      <c r="W403" s="169"/>
      <c r="X403" s="169"/>
      <c r="Y403" s="169"/>
      <c r="Z403" s="169"/>
      <c r="AA403" s="169"/>
      <c r="AB403" s="169"/>
      <c r="AC403" s="169"/>
      <c r="AD403" s="169"/>
      <c r="AE403" s="169"/>
      <c r="AF403" s="169"/>
      <c r="AG403" s="169"/>
      <c r="AH403" s="169"/>
    </row>
    <row r="404" spans="1:34" ht="13.9" customHeight="1">
      <c r="A404" s="169"/>
      <c r="B404" s="169"/>
      <c r="C404" s="169"/>
      <c r="D404" s="169"/>
      <c r="E404" s="169"/>
      <c r="F404" s="169"/>
      <c r="G404" s="169"/>
      <c r="H404" s="169"/>
      <c r="I404" s="169"/>
      <c r="J404" s="169"/>
      <c r="K404" s="169"/>
      <c r="L404" s="169"/>
      <c r="M404" s="169"/>
      <c r="N404" s="169"/>
      <c r="O404" s="169"/>
      <c r="P404" s="169"/>
      <c r="Q404" s="169"/>
      <c r="R404" s="169"/>
      <c r="S404" s="169"/>
      <c r="T404" s="169"/>
      <c r="U404" s="169"/>
      <c r="V404" s="169"/>
      <c r="W404" s="169"/>
      <c r="X404" s="169"/>
      <c r="Y404" s="169"/>
      <c r="Z404" s="169"/>
      <c r="AA404" s="169"/>
      <c r="AB404" s="169"/>
      <c r="AC404" s="169"/>
      <c r="AD404" s="169"/>
      <c r="AE404" s="169"/>
      <c r="AF404" s="169"/>
      <c r="AG404" s="169"/>
      <c r="AH404" s="169"/>
    </row>
    <row r="405" spans="1:34" ht="13.9" customHeight="1">
      <c r="A405" s="169"/>
      <c r="B405" s="169"/>
      <c r="C405" s="169"/>
      <c r="D405" s="169"/>
      <c r="E405" s="169"/>
      <c r="F405" s="169"/>
      <c r="G405" s="169"/>
      <c r="H405" s="169"/>
      <c r="I405" s="169"/>
      <c r="J405" s="169"/>
      <c r="K405" s="169"/>
      <c r="L405" s="169"/>
      <c r="M405" s="169"/>
      <c r="N405" s="169"/>
      <c r="O405" s="169"/>
      <c r="P405" s="169"/>
      <c r="Q405" s="169"/>
      <c r="R405" s="169"/>
      <c r="S405" s="169"/>
      <c r="T405" s="169"/>
      <c r="U405" s="169"/>
      <c r="V405" s="169"/>
      <c r="W405" s="169"/>
      <c r="X405" s="169"/>
      <c r="Y405" s="169"/>
      <c r="Z405" s="169"/>
      <c r="AA405" s="169"/>
      <c r="AB405" s="169"/>
      <c r="AC405" s="169"/>
      <c r="AD405" s="169"/>
      <c r="AE405" s="169"/>
      <c r="AF405" s="169"/>
      <c r="AG405" s="169"/>
      <c r="AH405" s="169"/>
    </row>
    <row r="406" spans="1:34" ht="13.9" customHeight="1">
      <c r="A406" s="169"/>
      <c r="B406" s="169"/>
      <c r="C406" s="169"/>
      <c r="D406" s="169"/>
      <c r="E406" s="169"/>
      <c r="F406" s="169"/>
      <c r="G406" s="169"/>
      <c r="H406" s="169"/>
      <c r="I406" s="169"/>
      <c r="J406" s="169"/>
      <c r="K406" s="169"/>
      <c r="L406" s="169"/>
      <c r="M406" s="169"/>
      <c r="N406" s="169"/>
      <c r="O406" s="169"/>
      <c r="P406" s="169"/>
      <c r="Q406" s="169"/>
      <c r="R406" s="169"/>
      <c r="S406" s="169"/>
      <c r="T406" s="169"/>
      <c r="U406" s="169"/>
      <c r="V406" s="169"/>
      <c r="W406" s="169"/>
      <c r="X406" s="169"/>
      <c r="Y406" s="169"/>
      <c r="Z406" s="169"/>
      <c r="AA406" s="169"/>
      <c r="AB406" s="169"/>
      <c r="AC406" s="169"/>
      <c r="AD406" s="169"/>
      <c r="AE406" s="169"/>
      <c r="AF406" s="169"/>
      <c r="AG406" s="169"/>
      <c r="AH406" s="169"/>
    </row>
    <row r="407" spans="1:34" ht="13.9" customHeight="1">
      <c r="A407" s="169"/>
      <c r="B407" s="169"/>
      <c r="C407" s="169"/>
      <c r="D407" s="169"/>
      <c r="E407" s="169"/>
      <c r="F407" s="169"/>
      <c r="G407" s="169"/>
      <c r="H407" s="169"/>
      <c r="I407" s="169"/>
      <c r="J407" s="169"/>
      <c r="K407" s="169"/>
      <c r="L407" s="169"/>
      <c r="M407" s="169"/>
      <c r="N407" s="169"/>
      <c r="O407" s="169"/>
      <c r="P407" s="169"/>
      <c r="Q407" s="169"/>
      <c r="R407" s="169"/>
      <c r="S407" s="169"/>
      <c r="T407" s="169"/>
      <c r="U407" s="169"/>
      <c r="V407" s="169"/>
      <c r="W407" s="169"/>
      <c r="X407" s="169"/>
      <c r="Y407" s="169"/>
      <c r="Z407" s="169"/>
      <c r="AA407" s="169"/>
      <c r="AB407" s="169"/>
      <c r="AC407" s="169"/>
      <c r="AD407" s="169"/>
      <c r="AE407" s="169"/>
      <c r="AF407" s="169"/>
      <c r="AG407" s="169"/>
      <c r="AH407" s="169"/>
    </row>
    <row r="408" spans="1:34" ht="13.9" customHeight="1">
      <c r="A408" s="169"/>
      <c r="B408" s="169"/>
      <c r="C408" s="169"/>
      <c r="D408" s="169"/>
      <c r="E408" s="169"/>
      <c r="F408" s="169"/>
      <c r="G408" s="169"/>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row>
    <row r="409" spans="1:34" ht="13.9" customHeight="1">
      <c r="A409" s="169"/>
      <c r="B409" s="169"/>
      <c r="C409" s="169"/>
      <c r="D409" s="169"/>
      <c r="E409" s="169"/>
      <c r="F409" s="169"/>
      <c r="G409" s="169"/>
      <c r="H409" s="169"/>
      <c r="I409" s="169"/>
      <c r="J409" s="169"/>
      <c r="K409" s="169"/>
      <c r="L409" s="169"/>
      <c r="M409" s="169"/>
      <c r="N409" s="169"/>
      <c r="O409" s="169"/>
      <c r="P409" s="169"/>
      <c r="Q409" s="169"/>
      <c r="R409" s="169"/>
      <c r="S409" s="169"/>
      <c r="T409" s="169"/>
      <c r="U409" s="169"/>
      <c r="V409" s="169"/>
      <c r="W409" s="169"/>
      <c r="X409" s="169"/>
      <c r="Y409" s="169"/>
      <c r="Z409" s="169"/>
      <c r="AA409" s="169"/>
      <c r="AB409" s="169"/>
      <c r="AC409" s="169"/>
      <c r="AD409" s="169"/>
      <c r="AE409" s="169"/>
      <c r="AF409" s="169"/>
      <c r="AG409" s="169"/>
      <c r="AH409" s="169"/>
    </row>
    <row r="410" spans="1:34" ht="13.9" customHeight="1">
      <c r="A410" s="169"/>
      <c r="B410" s="169"/>
      <c r="C410" s="169"/>
      <c r="D410" s="169"/>
      <c r="E410" s="169"/>
      <c r="F410" s="169"/>
      <c r="G410" s="169"/>
      <c r="H410" s="169"/>
      <c r="I410" s="169"/>
      <c r="J410" s="169"/>
      <c r="K410" s="169"/>
      <c r="L410" s="169"/>
      <c r="M410" s="169"/>
      <c r="N410" s="169"/>
      <c r="O410" s="169"/>
      <c r="P410" s="169"/>
      <c r="Q410" s="169"/>
      <c r="R410" s="169"/>
      <c r="S410" s="169"/>
      <c r="T410" s="169"/>
      <c r="U410" s="169"/>
      <c r="V410" s="169"/>
      <c r="W410" s="169"/>
      <c r="X410" s="169"/>
      <c r="Y410" s="169"/>
      <c r="Z410" s="169"/>
      <c r="AA410" s="169"/>
      <c r="AB410" s="169"/>
      <c r="AC410" s="169"/>
      <c r="AD410" s="169"/>
      <c r="AE410" s="169"/>
      <c r="AF410" s="169"/>
      <c r="AG410" s="169"/>
      <c r="AH410" s="169"/>
    </row>
    <row r="411" spans="1:34" ht="13.9" customHeight="1">
      <c r="A411" s="169"/>
      <c r="B411" s="169"/>
      <c r="C411" s="169"/>
      <c r="D411" s="169"/>
      <c r="E411" s="169"/>
      <c r="F411" s="169"/>
      <c r="G411" s="169"/>
      <c r="H411" s="169"/>
      <c r="I411" s="169"/>
      <c r="J411" s="169"/>
      <c r="K411" s="169"/>
      <c r="L411" s="169"/>
      <c r="M411" s="169"/>
      <c r="N411" s="169"/>
      <c r="O411" s="169"/>
      <c r="P411" s="169"/>
      <c r="Q411" s="169"/>
      <c r="R411" s="169"/>
      <c r="S411" s="169"/>
      <c r="T411" s="169"/>
      <c r="U411" s="169"/>
      <c r="V411" s="169"/>
      <c r="W411" s="169"/>
      <c r="X411" s="169"/>
      <c r="Y411" s="169"/>
      <c r="Z411" s="169"/>
      <c r="AA411" s="169"/>
      <c r="AB411" s="169"/>
      <c r="AC411" s="169"/>
      <c r="AD411" s="169"/>
      <c r="AE411" s="169"/>
      <c r="AF411" s="169"/>
      <c r="AG411" s="169"/>
      <c r="AH411" s="169"/>
    </row>
    <row r="412" spans="1:34" ht="13.9" customHeight="1">
      <c r="A412" s="169"/>
      <c r="B412" s="169"/>
      <c r="C412" s="169"/>
      <c r="D412" s="169"/>
      <c r="E412" s="169"/>
      <c r="F412" s="169"/>
      <c r="G412" s="169"/>
      <c r="H412" s="169"/>
      <c r="I412" s="169"/>
      <c r="J412" s="169"/>
      <c r="K412" s="169"/>
      <c r="L412" s="169"/>
      <c r="M412" s="169"/>
      <c r="N412" s="169"/>
      <c r="O412" s="169"/>
      <c r="P412" s="169"/>
      <c r="Q412" s="169"/>
      <c r="R412" s="169"/>
      <c r="S412" s="169"/>
      <c r="T412" s="169"/>
      <c r="U412" s="169"/>
      <c r="V412" s="169"/>
      <c r="W412" s="169"/>
      <c r="X412" s="169"/>
      <c r="Y412" s="169"/>
      <c r="Z412" s="169"/>
      <c r="AA412" s="169"/>
      <c r="AB412" s="169"/>
      <c r="AC412" s="169"/>
      <c r="AD412" s="169"/>
      <c r="AE412" s="169"/>
      <c r="AF412" s="169"/>
      <c r="AG412" s="169"/>
      <c r="AH412" s="169"/>
    </row>
    <row r="413" spans="1:34" ht="13.9" customHeight="1">
      <c r="A413" s="169"/>
      <c r="B413" s="169"/>
      <c r="C413" s="169"/>
      <c r="D413" s="169"/>
      <c r="E413" s="169"/>
      <c r="F413" s="169"/>
      <c r="G413" s="169"/>
      <c r="H413" s="169"/>
      <c r="I413" s="169"/>
      <c r="J413" s="169"/>
      <c r="K413" s="169"/>
      <c r="L413" s="169"/>
      <c r="M413" s="169"/>
      <c r="N413" s="169"/>
      <c r="O413" s="169"/>
      <c r="P413" s="169"/>
      <c r="Q413" s="169"/>
      <c r="R413" s="169"/>
      <c r="S413" s="169"/>
      <c r="T413" s="169"/>
      <c r="U413" s="169"/>
      <c r="V413" s="169"/>
      <c r="W413" s="169"/>
      <c r="X413" s="169"/>
      <c r="Y413" s="169"/>
      <c r="Z413" s="169"/>
      <c r="AA413" s="169"/>
      <c r="AB413" s="169"/>
      <c r="AC413" s="169"/>
      <c r="AD413" s="169"/>
      <c r="AE413" s="169"/>
      <c r="AF413" s="169"/>
      <c r="AG413" s="169"/>
      <c r="AH413" s="169"/>
    </row>
    <row r="414" spans="1:34" ht="13.9" customHeight="1">
      <c r="A414" s="169"/>
      <c r="B414" s="169"/>
      <c r="C414" s="169"/>
      <c r="D414" s="169"/>
      <c r="E414" s="169"/>
      <c r="F414" s="169"/>
      <c r="G414" s="169"/>
      <c r="H414" s="169"/>
      <c r="I414" s="169"/>
      <c r="J414" s="169"/>
      <c r="K414" s="169"/>
      <c r="L414" s="169"/>
      <c r="M414" s="169"/>
      <c r="N414" s="169"/>
      <c r="O414" s="169"/>
      <c r="P414" s="169"/>
      <c r="Q414" s="169"/>
      <c r="R414" s="169"/>
      <c r="S414" s="169"/>
      <c r="T414" s="169"/>
      <c r="U414" s="169"/>
      <c r="V414" s="169"/>
      <c r="W414" s="169"/>
      <c r="X414" s="169"/>
      <c r="Y414" s="169"/>
      <c r="Z414" s="169"/>
      <c r="AA414" s="169"/>
      <c r="AB414" s="169"/>
      <c r="AC414" s="169"/>
      <c r="AD414" s="169"/>
      <c r="AE414" s="169"/>
      <c r="AF414" s="169"/>
      <c r="AG414" s="169"/>
      <c r="AH414" s="169"/>
    </row>
    <row r="415" spans="1:34" ht="13.9" customHeight="1">
      <c r="A415" s="169"/>
      <c r="B415" s="169"/>
      <c r="C415" s="169"/>
      <c r="D415" s="169"/>
      <c r="E415" s="169"/>
      <c r="F415" s="169"/>
      <c r="G415" s="169"/>
      <c r="H415" s="169"/>
      <c r="I415" s="169"/>
      <c r="J415" s="169"/>
      <c r="K415" s="169"/>
      <c r="L415" s="169"/>
      <c r="M415" s="169"/>
      <c r="N415" s="169"/>
      <c r="O415" s="169"/>
      <c r="P415" s="169"/>
      <c r="Q415" s="169"/>
      <c r="R415" s="169"/>
      <c r="S415" s="169"/>
      <c r="T415" s="169"/>
      <c r="U415" s="169"/>
      <c r="V415" s="169"/>
      <c r="W415" s="169"/>
      <c r="X415" s="169"/>
      <c r="Y415" s="169"/>
      <c r="Z415" s="169"/>
      <c r="AA415" s="169"/>
      <c r="AB415" s="169"/>
      <c r="AC415" s="169"/>
      <c r="AD415" s="169"/>
      <c r="AE415" s="169"/>
      <c r="AF415" s="169"/>
      <c r="AG415" s="169"/>
      <c r="AH415" s="169"/>
    </row>
    <row r="416" spans="1:34" ht="13.9" customHeight="1">
      <c r="A416" s="169"/>
      <c r="B416" s="169"/>
      <c r="C416" s="169"/>
      <c r="D416" s="169"/>
      <c r="E416" s="169"/>
      <c r="F416" s="169"/>
      <c r="G416" s="169"/>
      <c r="H416" s="169"/>
      <c r="I416" s="169"/>
      <c r="J416" s="169"/>
      <c r="K416" s="169"/>
      <c r="L416" s="169"/>
      <c r="M416" s="169"/>
      <c r="N416" s="169"/>
      <c r="O416" s="169"/>
      <c r="P416" s="169"/>
      <c r="Q416" s="169"/>
      <c r="R416" s="169"/>
      <c r="S416" s="169"/>
      <c r="T416" s="169"/>
      <c r="U416" s="169"/>
      <c r="V416" s="169"/>
      <c r="W416" s="169"/>
      <c r="X416" s="169"/>
      <c r="Y416" s="169"/>
      <c r="Z416" s="169"/>
      <c r="AA416" s="169"/>
      <c r="AB416" s="169"/>
      <c r="AC416" s="169"/>
      <c r="AD416" s="169"/>
      <c r="AE416" s="169"/>
      <c r="AF416" s="169"/>
      <c r="AG416" s="169"/>
      <c r="AH416" s="169"/>
    </row>
    <row r="417" spans="1:34" ht="13.9" customHeight="1">
      <c r="A417" s="169"/>
      <c r="B417" s="169"/>
      <c r="C417" s="169"/>
      <c r="D417" s="169"/>
      <c r="E417" s="169"/>
      <c r="F417" s="169"/>
      <c r="G417" s="169"/>
      <c r="H417" s="169"/>
      <c r="I417" s="169"/>
      <c r="J417" s="169"/>
      <c r="K417" s="169"/>
      <c r="L417" s="169"/>
      <c r="M417" s="169"/>
      <c r="N417" s="169"/>
      <c r="O417" s="169"/>
      <c r="P417" s="169"/>
      <c r="Q417" s="169"/>
      <c r="R417" s="169"/>
      <c r="S417" s="169"/>
      <c r="T417" s="169"/>
      <c r="U417" s="169"/>
      <c r="V417" s="169"/>
      <c r="W417" s="169"/>
      <c r="X417" s="169"/>
      <c r="Y417" s="169"/>
      <c r="Z417" s="169"/>
      <c r="AA417" s="169"/>
      <c r="AB417" s="169"/>
      <c r="AC417" s="169"/>
      <c r="AD417" s="169"/>
      <c r="AE417" s="169"/>
      <c r="AF417" s="169"/>
      <c r="AG417" s="169"/>
      <c r="AH417" s="169"/>
    </row>
    <row r="418" spans="1:34" ht="13.9" customHeight="1">
      <c r="A418" s="169"/>
      <c r="B418" s="169"/>
      <c r="C418" s="169"/>
      <c r="D418" s="169"/>
      <c r="E418" s="169"/>
      <c r="F418" s="169"/>
      <c r="G418" s="169"/>
      <c r="H418" s="169"/>
      <c r="I418" s="169"/>
      <c r="J418" s="169"/>
      <c r="K418" s="169"/>
      <c r="L418" s="169"/>
      <c r="M418" s="169"/>
      <c r="N418" s="169"/>
      <c r="O418" s="169"/>
      <c r="P418" s="169"/>
      <c r="Q418" s="169"/>
      <c r="R418" s="169"/>
      <c r="S418" s="169"/>
      <c r="T418" s="169"/>
      <c r="U418" s="169"/>
      <c r="V418" s="169"/>
      <c r="W418" s="169"/>
      <c r="X418" s="169"/>
      <c r="Y418" s="169"/>
      <c r="Z418" s="169"/>
      <c r="AA418" s="169"/>
      <c r="AB418" s="169"/>
      <c r="AC418" s="169"/>
      <c r="AD418" s="169"/>
      <c r="AE418" s="169"/>
      <c r="AF418" s="169"/>
      <c r="AG418" s="169"/>
      <c r="AH418" s="169"/>
    </row>
    <row r="419" spans="1:34" ht="13.9" customHeight="1">
      <c r="A419" s="169"/>
      <c r="B419" s="169"/>
      <c r="C419" s="169"/>
      <c r="D419" s="169"/>
      <c r="E419" s="169"/>
      <c r="F419" s="169"/>
      <c r="G419" s="169"/>
      <c r="H419" s="169"/>
      <c r="I419" s="169"/>
      <c r="J419" s="169"/>
      <c r="K419" s="169"/>
      <c r="L419" s="169"/>
      <c r="M419" s="169"/>
      <c r="N419" s="169"/>
      <c r="O419" s="169"/>
      <c r="P419" s="169"/>
      <c r="Q419" s="169"/>
      <c r="R419" s="169"/>
      <c r="S419" s="169"/>
      <c r="T419" s="169"/>
      <c r="U419" s="169"/>
      <c r="V419" s="169"/>
      <c r="W419" s="169"/>
      <c r="X419" s="169"/>
      <c r="Y419" s="169"/>
      <c r="Z419" s="169"/>
      <c r="AA419" s="169"/>
      <c r="AB419" s="169"/>
      <c r="AC419" s="169"/>
      <c r="AD419" s="169"/>
      <c r="AE419" s="169"/>
      <c r="AF419" s="169"/>
      <c r="AG419" s="169"/>
      <c r="AH419" s="169"/>
    </row>
    <row r="420" spans="1:34" ht="13.9" customHeight="1">
      <c r="A420" s="169"/>
      <c r="B420" s="169"/>
      <c r="C420" s="169"/>
      <c r="D420" s="169"/>
      <c r="E420" s="169"/>
      <c r="F420" s="169"/>
      <c r="G420" s="169"/>
      <c r="H420" s="169"/>
      <c r="I420" s="169"/>
      <c r="J420" s="169"/>
      <c r="K420" s="169"/>
      <c r="L420" s="169"/>
      <c r="M420" s="169"/>
      <c r="N420" s="169"/>
      <c r="O420" s="169"/>
      <c r="P420" s="169"/>
      <c r="Q420" s="169"/>
      <c r="R420" s="169"/>
      <c r="S420" s="169"/>
      <c r="T420" s="169"/>
      <c r="U420" s="169"/>
      <c r="V420" s="169"/>
      <c r="W420" s="169"/>
      <c r="X420" s="169"/>
      <c r="Y420" s="169"/>
      <c r="Z420" s="169"/>
      <c r="AA420" s="169"/>
      <c r="AB420" s="169"/>
      <c r="AC420" s="169"/>
      <c r="AD420" s="169"/>
      <c r="AE420" s="169"/>
      <c r="AF420" s="169"/>
      <c r="AG420" s="169"/>
      <c r="AH420" s="169"/>
    </row>
    <row r="421" spans="1:34" ht="13.9" customHeight="1">
      <c r="A421" s="169"/>
      <c r="B421" s="169"/>
      <c r="C421" s="169"/>
      <c r="D421" s="169"/>
      <c r="E421" s="169"/>
      <c r="F421" s="169"/>
      <c r="G421" s="169"/>
      <c r="H421" s="169"/>
      <c r="I421" s="169"/>
      <c r="J421" s="169"/>
      <c r="K421" s="169"/>
      <c r="L421" s="169"/>
      <c r="M421" s="169"/>
      <c r="N421" s="169"/>
      <c r="O421" s="169"/>
      <c r="P421" s="169"/>
      <c r="Q421" s="169"/>
      <c r="R421" s="169"/>
      <c r="S421" s="169"/>
      <c r="T421" s="169"/>
      <c r="U421" s="169"/>
      <c r="V421" s="169"/>
      <c r="W421" s="169"/>
      <c r="X421" s="169"/>
      <c r="Y421" s="169"/>
      <c r="Z421" s="169"/>
      <c r="AA421" s="169"/>
      <c r="AB421" s="169"/>
      <c r="AC421" s="169"/>
      <c r="AD421" s="169"/>
      <c r="AE421" s="169"/>
      <c r="AF421" s="169"/>
      <c r="AG421" s="169"/>
      <c r="AH421" s="169"/>
    </row>
    <row r="422" spans="1:34" ht="13.9" customHeight="1">
      <c r="A422" s="169"/>
      <c r="B422" s="169"/>
      <c r="C422" s="169"/>
      <c r="D422" s="169"/>
      <c r="E422" s="169"/>
      <c r="F422" s="169"/>
      <c r="G422" s="169"/>
      <c r="H422" s="169"/>
      <c r="I422" s="169"/>
      <c r="J422" s="169"/>
      <c r="K422" s="169"/>
      <c r="L422" s="169"/>
      <c r="M422" s="169"/>
      <c r="N422" s="169"/>
      <c r="O422" s="169"/>
      <c r="P422" s="169"/>
      <c r="Q422" s="169"/>
      <c r="R422" s="169"/>
      <c r="S422" s="169"/>
      <c r="T422" s="169"/>
      <c r="U422" s="169"/>
      <c r="V422" s="169"/>
      <c r="W422" s="169"/>
      <c r="X422" s="169"/>
      <c r="Y422" s="169"/>
      <c r="Z422" s="169"/>
      <c r="AA422" s="169"/>
      <c r="AB422" s="169"/>
      <c r="AC422" s="169"/>
      <c r="AD422" s="169"/>
      <c r="AE422" s="169"/>
      <c r="AF422" s="169"/>
      <c r="AG422" s="169"/>
      <c r="AH422" s="169"/>
    </row>
    <row r="423" spans="1:34" ht="13.9" customHeight="1">
      <c r="A423" s="169"/>
      <c r="B423" s="169"/>
      <c r="C423" s="169"/>
      <c r="D423" s="169"/>
      <c r="E423" s="169"/>
      <c r="F423" s="169"/>
      <c r="G423" s="169"/>
      <c r="H423" s="169"/>
      <c r="I423" s="169"/>
      <c r="J423" s="169"/>
      <c r="K423" s="169"/>
      <c r="L423" s="169"/>
      <c r="M423" s="169"/>
      <c r="N423" s="169"/>
      <c r="O423" s="169"/>
      <c r="P423" s="169"/>
      <c r="Q423" s="169"/>
      <c r="R423" s="169"/>
      <c r="S423" s="169"/>
      <c r="T423" s="169"/>
      <c r="U423" s="169"/>
      <c r="V423" s="169"/>
      <c r="W423" s="169"/>
      <c r="X423" s="169"/>
      <c r="Y423" s="169"/>
      <c r="Z423" s="169"/>
      <c r="AA423" s="169"/>
      <c r="AB423" s="169"/>
      <c r="AC423" s="169"/>
      <c r="AD423" s="169"/>
      <c r="AE423" s="169"/>
      <c r="AF423" s="169"/>
      <c r="AG423" s="169"/>
      <c r="AH423" s="169"/>
    </row>
    <row r="424" spans="1:34" ht="13.9" customHeight="1">
      <c r="A424" s="169"/>
      <c r="B424" s="169"/>
      <c r="C424" s="169"/>
      <c r="D424" s="169"/>
      <c r="E424" s="169"/>
      <c r="F424" s="169"/>
      <c r="G424" s="169"/>
      <c r="H424" s="169"/>
      <c r="I424" s="169"/>
      <c r="J424" s="169"/>
      <c r="K424" s="169"/>
      <c r="L424" s="169"/>
      <c r="M424" s="169"/>
      <c r="N424" s="169"/>
      <c r="O424" s="169"/>
      <c r="P424" s="169"/>
      <c r="Q424" s="169"/>
      <c r="R424" s="169"/>
      <c r="S424" s="169"/>
      <c r="T424" s="169"/>
      <c r="U424" s="169"/>
      <c r="V424" s="169"/>
      <c r="W424" s="169"/>
      <c r="X424" s="169"/>
      <c r="Y424" s="169"/>
      <c r="Z424" s="169"/>
      <c r="AA424" s="169"/>
      <c r="AB424" s="169"/>
      <c r="AC424" s="169"/>
      <c r="AD424" s="169"/>
      <c r="AE424" s="169"/>
      <c r="AF424" s="169"/>
      <c r="AG424" s="169"/>
      <c r="AH424" s="169"/>
    </row>
    <row r="425" spans="1:34" ht="13.9" customHeight="1">
      <c r="A425" s="169"/>
      <c r="B425" s="169"/>
      <c r="C425" s="169"/>
      <c r="D425" s="169"/>
      <c r="E425" s="169"/>
      <c r="F425" s="169"/>
      <c r="G425" s="169"/>
      <c r="H425" s="169"/>
      <c r="I425" s="169"/>
      <c r="J425" s="169"/>
      <c r="K425" s="169"/>
      <c r="L425" s="169"/>
      <c r="M425" s="169"/>
      <c r="N425" s="169"/>
      <c r="O425" s="169"/>
      <c r="P425" s="169"/>
      <c r="Q425" s="169"/>
      <c r="R425" s="169"/>
      <c r="S425" s="169"/>
      <c r="T425" s="169"/>
      <c r="U425" s="169"/>
      <c r="V425" s="169"/>
      <c r="W425" s="169"/>
      <c r="X425" s="169"/>
      <c r="Y425" s="169"/>
      <c r="Z425" s="169"/>
      <c r="AA425" s="169"/>
      <c r="AB425" s="169"/>
      <c r="AC425" s="169"/>
      <c r="AD425" s="169"/>
      <c r="AE425" s="169"/>
      <c r="AF425" s="169"/>
      <c r="AG425" s="169"/>
      <c r="AH425" s="169"/>
    </row>
    <row r="426" spans="1:34" ht="13.9" customHeight="1">
      <c r="A426" s="169"/>
      <c r="B426" s="169"/>
      <c r="C426" s="169"/>
      <c r="D426" s="169"/>
      <c r="E426" s="169"/>
      <c r="F426" s="169"/>
      <c r="G426" s="169"/>
      <c r="H426" s="169"/>
      <c r="I426" s="169"/>
      <c r="J426" s="169"/>
      <c r="K426" s="169"/>
      <c r="L426" s="169"/>
      <c r="M426" s="169"/>
      <c r="N426" s="169"/>
      <c r="O426" s="169"/>
      <c r="P426" s="169"/>
      <c r="Q426" s="169"/>
      <c r="R426" s="169"/>
      <c r="S426" s="169"/>
      <c r="T426" s="169"/>
      <c r="U426" s="169"/>
      <c r="V426" s="169"/>
      <c r="W426" s="169"/>
      <c r="X426" s="169"/>
      <c r="Y426" s="169"/>
      <c r="Z426" s="169"/>
      <c r="AA426" s="169"/>
      <c r="AB426" s="169"/>
      <c r="AC426" s="169"/>
      <c r="AD426" s="169"/>
      <c r="AE426" s="169"/>
      <c r="AF426" s="169"/>
      <c r="AG426" s="169"/>
      <c r="AH426" s="169"/>
    </row>
    <row r="427" spans="1:34" ht="13.9" customHeight="1">
      <c r="A427" s="169"/>
      <c r="B427" s="169"/>
      <c r="C427" s="169"/>
      <c r="D427" s="169"/>
      <c r="E427" s="169"/>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row>
    <row r="428" spans="1:34" ht="13.9" customHeight="1">
      <c r="A428" s="169"/>
      <c r="B428" s="169"/>
      <c r="C428" s="169"/>
      <c r="D428" s="169"/>
      <c r="E428" s="169"/>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row>
    <row r="429" spans="1:34" ht="13.9" customHeight="1">
      <c r="A429" s="169"/>
      <c r="B429" s="169"/>
      <c r="C429" s="169"/>
      <c r="D429" s="169"/>
      <c r="E429" s="169"/>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row>
    <row r="430" spans="1:34" ht="13.9" customHeight="1">
      <c r="A430" s="169"/>
      <c r="B430" s="169"/>
      <c r="C430" s="169"/>
      <c r="D430" s="169"/>
      <c r="E430" s="169"/>
      <c r="F430" s="169"/>
      <c r="G430" s="169"/>
      <c r="H430" s="169"/>
      <c r="I430" s="169"/>
      <c r="J430" s="169"/>
      <c r="K430" s="169"/>
      <c r="L430" s="169"/>
      <c r="M430" s="169"/>
      <c r="N430" s="169"/>
      <c r="O430" s="169"/>
      <c r="P430" s="169"/>
      <c r="Q430" s="169"/>
      <c r="R430" s="169"/>
      <c r="S430" s="169"/>
      <c r="T430" s="169"/>
      <c r="U430" s="169"/>
      <c r="V430" s="169"/>
      <c r="W430" s="169"/>
      <c r="X430" s="169"/>
      <c r="Y430" s="169"/>
      <c r="Z430" s="169"/>
      <c r="AA430" s="169"/>
      <c r="AB430" s="169"/>
      <c r="AC430" s="169"/>
      <c r="AD430" s="169"/>
      <c r="AE430" s="169"/>
      <c r="AF430" s="169"/>
      <c r="AG430" s="169"/>
      <c r="AH430" s="169"/>
    </row>
    <row r="431" spans="1:34" ht="13.9" customHeight="1">
      <c r="A431" s="169"/>
      <c r="B431" s="169"/>
      <c r="C431" s="169"/>
      <c r="D431" s="169"/>
      <c r="E431" s="169"/>
      <c r="F431" s="169"/>
      <c r="G431" s="169"/>
      <c r="H431" s="169"/>
      <c r="I431" s="169"/>
      <c r="J431" s="169"/>
      <c r="K431" s="169"/>
      <c r="L431" s="169"/>
      <c r="M431" s="169"/>
      <c r="N431" s="169"/>
      <c r="O431" s="169"/>
      <c r="P431" s="169"/>
      <c r="Q431" s="169"/>
      <c r="R431" s="169"/>
      <c r="S431" s="169"/>
      <c r="T431" s="169"/>
      <c r="U431" s="169"/>
      <c r="V431" s="169"/>
      <c r="W431" s="169"/>
      <c r="X431" s="169"/>
      <c r="Y431" s="169"/>
      <c r="Z431" s="169"/>
      <c r="AA431" s="169"/>
      <c r="AB431" s="169"/>
      <c r="AC431" s="169"/>
      <c r="AD431" s="169"/>
      <c r="AE431" s="169"/>
      <c r="AF431" s="169"/>
      <c r="AG431" s="169"/>
      <c r="AH431" s="169"/>
    </row>
    <row r="432" spans="1:34" ht="13.9" customHeight="1">
      <c r="A432" s="169"/>
      <c r="B432" s="169"/>
      <c r="C432" s="169"/>
      <c r="D432" s="169"/>
      <c r="E432" s="169"/>
      <c r="F432" s="169"/>
      <c r="G432" s="169"/>
      <c r="H432" s="169"/>
      <c r="I432" s="169"/>
      <c r="J432" s="169"/>
      <c r="K432" s="169"/>
      <c r="L432" s="169"/>
      <c r="M432" s="169"/>
      <c r="N432" s="169"/>
      <c r="O432" s="169"/>
      <c r="P432" s="169"/>
      <c r="Q432" s="169"/>
      <c r="R432" s="169"/>
      <c r="S432" s="169"/>
      <c r="T432" s="169"/>
      <c r="U432" s="169"/>
      <c r="V432" s="169"/>
      <c r="W432" s="169"/>
      <c r="X432" s="169"/>
      <c r="Y432" s="169"/>
      <c r="Z432" s="169"/>
      <c r="AA432" s="169"/>
      <c r="AB432" s="169"/>
      <c r="AC432" s="169"/>
      <c r="AD432" s="169"/>
      <c r="AE432" s="169"/>
      <c r="AF432" s="169"/>
      <c r="AG432" s="169"/>
      <c r="AH432" s="169"/>
    </row>
    <row r="433" spans="1:34" ht="13.9" customHeight="1">
      <c r="A433" s="169"/>
      <c r="B433" s="169"/>
      <c r="C433" s="169"/>
      <c r="D433" s="169"/>
      <c r="E433" s="169"/>
      <c r="F433" s="169"/>
      <c r="G433" s="169"/>
      <c r="H433" s="169"/>
      <c r="I433" s="169"/>
      <c r="J433" s="169"/>
      <c r="K433" s="169"/>
      <c r="L433" s="169"/>
      <c r="M433" s="169"/>
      <c r="N433" s="169"/>
      <c r="O433" s="169"/>
      <c r="P433" s="169"/>
      <c r="Q433" s="169"/>
      <c r="R433" s="169"/>
      <c r="S433" s="169"/>
      <c r="T433" s="169"/>
      <c r="U433" s="169"/>
      <c r="V433" s="169"/>
      <c r="W433" s="169"/>
      <c r="X433" s="169"/>
      <c r="Y433" s="169"/>
      <c r="Z433" s="169"/>
      <c r="AA433" s="169"/>
      <c r="AB433" s="169"/>
      <c r="AC433" s="169"/>
      <c r="AD433" s="169"/>
      <c r="AE433" s="169"/>
      <c r="AF433" s="169"/>
      <c r="AG433" s="169"/>
      <c r="AH433" s="169"/>
    </row>
    <row r="434" spans="1:34" ht="13.9" customHeight="1">
      <c r="A434" s="169"/>
      <c r="B434" s="169"/>
      <c r="C434" s="169"/>
      <c r="D434" s="169"/>
      <c r="E434" s="169"/>
      <c r="F434" s="169"/>
      <c r="G434" s="169"/>
      <c r="H434" s="169"/>
      <c r="I434" s="169"/>
      <c r="J434" s="169"/>
      <c r="K434" s="169"/>
      <c r="L434" s="169"/>
      <c r="M434" s="169"/>
      <c r="N434" s="169"/>
      <c r="O434" s="169"/>
      <c r="P434" s="169"/>
      <c r="Q434" s="169"/>
      <c r="R434" s="169"/>
      <c r="S434" s="169"/>
      <c r="T434" s="169"/>
      <c r="U434" s="169"/>
      <c r="V434" s="169"/>
      <c r="W434" s="169"/>
      <c r="X434" s="169"/>
      <c r="Y434" s="169"/>
      <c r="Z434" s="169"/>
      <c r="AA434" s="169"/>
      <c r="AB434" s="169"/>
      <c r="AC434" s="169"/>
      <c r="AD434" s="169"/>
      <c r="AE434" s="169"/>
      <c r="AF434" s="169"/>
      <c r="AG434" s="169"/>
      <c r="AH434" s="169"/>
    </row>
    <row r="435" spans="1:34" ht="13.9" customHeight="1">
      <c r="A435" s="169"/>
      <c r="B435" s="169"/>
      <c r="C435" s="169"/>
      <c r="D435" s="169"/>
      <c r="E435" s="169"/>
      <c r="F435" s="169"/>
      <c r="G435" s="169"/>
      <c r="H435" s="169"/>
      <c r="I435" s="169"/>
      <c r="J435" s="169"/>
      <c r="K435" s="169"/>
      <c r="L435" s="169"/>
      <c r="M435" s="169"/>
      <c r="N435" s="169"/>
      <c r="O435" s="169"/>
      <c r="P435" s="169"/>
      <c r="Q435" s="169"/>
      <c r="R435" s="169"/>
      <c r="S435" s="169"/>
      <c r="T435" s="169"/>
      <c r="U435" s="169"/>
      <c r="V435" s="169"/>
      <c r="W435" s="169"/>
      <c r="X435" s="169"/>
      <c r="Y435" s="169"/>
      <c r="Z435" s="169"/>
      <c r="AA435" s="169"/>
      <c r="AB435" s="169"/>
      <c r="AC435" s="169"/>
      <c r="AD435" s="169"/>
      <c r="AE435" s="169"/>
      <c r="AF435" s="169"/>
      <c r="AG435" s="169"/>
      <c r="AH435" s="169"/>
    </row>
    <row r="436" spans="1:34" ht="13.9" customHeight="1">
      <c r="A436" s="169"/>
      <c r="B436" s="169"/>
      <c r="C436" s="169"/>
      <c r="D436" s="169"/>
      <c r="E436" s="169"/>
      <c r="F436" s="169"/>
      <c r="G436" s="169"/>
      <c r="H436" s="169"/>
      <c r="I436" s="169"/>
      <c r="J436" s="169"/>
      <c r="K436" s="169"/>
      <c r="L436" s="169"/>
      <c r="M436" s="169"/>
      <c r="N436" s="169"/>
      <c r="O436" s="169"/>
      <c r="P436" s="169"/>
      <c r="Q436" s="169"/>
      <c r="R436" s="169"/>
      <c r="S436" s="169"/>
      <c r="T436" s="169"/>
      <c r="U436" s="169"/>
      <c r="V436" s="169"/>
      <c r="W436" s="169"/>
      <c r="X436" s="169"/>
      <c r="Y436" s="169"/>
      <c r="Z436" s="169"/>
      <c r="AA436" s="169"/>
      <c r="AB436" s="169"/>
      <c r="AC436" s="169"/>
      <c r="AD436" s="169"/>
      <c r="AE436" s="169"/>
      <c r="AF436" s="169"/>
      <c r="AG436" s="169"/>
      <c r="AH436" s="169"/>
    </row>
    <row r="437" spans="1:34" ht="13.9" customHeight="1">
      <c r="A437" s="169"/>
      <c r="B437" s="169"/>
      <c r="C437" s="169"/>
      <c r="D437" s="169"/>
      <c r="E437" s="169"/>
      <c r="F437" s="169"/>
      <c r="G437" s="169"/>
      <c r="H437" s="169"/>
      <c r="I437" s="169"/>
      <c r="J437" s="169"/>
      <c r="K437" s="169"/>
      <c r="L437" s="169"/>
      <c r="M437" s="169"/>
      <c r="N437" s="169"/>
      <c r="O437" s="169"/>
      <c r="P437" s="169"/>
      <c r="Q437" s="169"/>
      <c r="R437" s="169"/>
      <c r="S437" s="169"/>
      <c r="T437" s="169"/>
      <c r="U437" s="169"/>
      <c r="V437" s="169"/>
      <c r="W437" s="169"/>
      <c r="X437" s="169"/>
      <c r="Y437" s="169"/>
      <c r="Z437" s="169"/>
      <c r="AA437" s="169"/>
      <c r="AB437" s="169"/>
      <c r="AC437" s="169"/>
      <c r="AD437" s="169"/>
      <c r="AE437" s="169"/>
      <c r="AF437" s="169"/>
      <c r="AG437" s="169"/>
      <c r="AH437" s="169"/>
    </row>
    <row r="438" spans="1:34" ht="13.9" customHeight="1">
      <c r="A438" s="169"/>
      <c r="B438" s="169"/>
      <c r="C438" s="169"/>
      <c r="D438" s="169"/>
      <c r="E438" s="169"/>
      <c r="F438" s="169"/>
      <c r="G438" s="169"/>
      <c r="H438" s="169"/>
      <c r="I438" s="169"/>
      <c r="J438" s="169"/>
      <c r="K438" s="169"/>
      <c r="L438" s="169"/>
      <c r="M438" s="169"/>
      <c r="N438" s="169"/>
      <c r="O438" s="169"/>
      <c r="P438" s="169"/>
      <c r="Q438" s="169"/>
      <c r="R438" s="169"/>
      <c r="S438" s="169"/>
      <c r="T438" s="169"/>
      <c r="U438" s="169"/>
      <c r="V438" s="169"/>
      <c r="W438" s="169"/>
      <c r="X438" s="169"/>
      <c r="Y438" s="169"/>
      <c r="Z438" s="169"/>
      <c r="AA438" s="169"/>
      <c r="AB438" s="169"/>
      <c r="AC438" s="169"/>
      <c r="AD438" s="169"/>
      <c r="AE438" s="169"/>
    </row>
    <row r="439" spans="1:34" ht="13.9" customHeight="1">
      <c r="A439" s="169"/>
      <c r="B439" s="169"/>
      <c r="C439" s="169"/>
      <c r="D439" s="169"/>
      <c r="E439" s="169"/>
      <c r="F439" s="169"/>
      <c r="G439" s="169"/>
      <c r="H439" s="169"/>
      <c r="I439" s="169"/>
      <c r="J439" s="169"/>
      <c r="K439" s="169"/>
      <c r="L439" s="169"/>
      <c r="M439" s="169"/>
      <c r="N439" s="169"/>
      <c r="O439" s="169"/>
      <c r="P439" s="169"/>
      <c r="Q439" s="169"/>
      <c r="R439" s="169"/>
      <c r="S439" s="169"/>
      <c r="T439" s="169"/>
      <c r="U439" s="169"/>
      <c r="V439" s="169"/>
      <c r="W439" s="169"/>
      <c r="X439" s="169"/>
      <c r="Y439" s="169"/>
      <c r="Z439" s="169"/>
      <c r="AA439" s="169"/>
      <c r="AB439" s="169"/>
      <c r="AC439" s="169"/>
      <c r="AD439" s="169"/>
      <c r="AE439" s="169"/>
    </row>
    <row r="440" spans="1:34" ht="13.9" customHeight="1">
      <c r="A440" s="169"/>
      <c r="B440" s="169"/>
      <c r="C440" s="169"/>
      <c r="D440" s="169"/>
      <c r="E440" s="169"/>
      <c r="F440" s="169"/>
      <c r="G440" s="169"/>
      <c r="H440" s="169"/>
      <c r="I440" s="169"/>
      <c r="J440" s="169"/>
      <c r="K440" s="169"/>
      <c r="L440" s="169"/>
      <c r="M440" s="169"/>
      <c r="N440" s="169"/>
      <c r="O440" s="169"/>
      <c r="P440" s="169"/>
      <c r="Q440" s="169"/>
      <c r="R440" s="169"/>
      <c r="S440" s="169"/>
      <c r="T440" s="169"/>
      <c r="U440" s="169"/>
      <c r="V440" s="169"/>
      <c r="W440" s="169"/>
      <c r="X440" s="169"/>
      <c r="Y440" s="169"/>
      <c r="Z440" s="169"/>
      <c r="AA440" s="169"/>
      <c r="AB440" s="169"/>
      <c r="AC440" s="169"/>
      <c r="AD440" s="169"/>
      <c r="AE440" s="169"/>
    </row>
    <row r="441" spans="1:34" ht="13.9" customHeight="1">
      <c r="A441" s="169"/>
      <c r="B441" s="169"/>
      <c r="C441" s="169"/>
      <c r="D441" s="169"/>
      <c r="E441" s="169"/>
      <c r="F441" s="169"/>
      <c r="G441" s="169"/>
      <c r="H441" s="169"/>
      <c r="I441" s="169"/>
      <c r="J441" s="169"/>
      <c r="K441" s="169"/>
      <c r="L441" s="169"/>
      <c r="M441" s="169"/>
      <c r="N441" s="169"/>
      <c r="O441" s="169"/>
      <c r="P441" s="169"/>
      <c r="Q441" s="169"/>
      <c r="R441" s="169"/>
      <c r="S441" s="169"/>
      <c r="T441" s="169"/>
      <c r="U441" s="169"/>
      <c r="V441" s="169"/>
      <c r="W441" s="169"/>
      <c r="X441" s="169"/>
      <c r="Y441" s="169"/>
      <c r="Z441" s="169"/>
      <c r="AA441" s="169"/>
      <c r="AB441" s="169"/>
      <c r="AC441" s="169"/>
      <c r="AD441" s="169"/>
      <c r="AE441" s="169"/>
    </row>
    <row r="442" spans="1:34" ht="13.9" customHeight="1">
      <c r="A442" s="169"/>
      <c r="B442" s="169"/>
      <c r="C442" s="169"/>
      <c r="D442" s="169"/>
      <c r="E442" s="169"/>
      <c r="F442" s="169"/>
      <c r="G442" s="169"/>
      <c r="H442" s="169"/>
      <c r="I442" s="169"/>
      <c r="J442" s="169"/>
      <c r="K442" s="169"/>
      <c r="L442" s="169"/>
      <c r="M442" s="169"/>
      <c r="N442" s="169"/>
      <c r="O442" s="169"/>
      <c r="P442" s="169"/>
      <c r="Q442" s="169"/>
      <c r="R442" s="169"/>
      <c r="S442" s="169"/>
      <c r="T442" s="169"/>
      <c r="U442" s="169"/>
      <c r="V442" s="169"/>
      <c r="W442" s="169"/>
      <c r="X442" s="169"/>
      <c r="Y442" s="169"/>
      <c r="Z442" s="169"/>
      <c r="AA442" s="169"/>
      <c r="AB442" s="169"/>
      <c r="AC442" s="169"/>
      <c r="AD442" s="169"/>
      <c r="AE442" s="169"/>
    </row>
    <row r="443" spans="1:34" ht="13.9" customHeight="1">
      <c r="A443" s="169"/>
      <c r="B443" s="169"/>
      <c r="C443" s="169"/>
      <c r="D443" s="169"/>
      <c r="E443" s="169"/>
      <c r="F443" s="169"/>
      <c r="G443" s="169"/>
      <c r="H443" s="169"/>
      <c r="I443" s="169"/>
      <c r="J443" s="169"/>
      <c r="K443" s="169"/>
      <c r="L443" s="169"/>
      <c r="M443" s="169"/>
      <c r="N443" s="169"/>
      <c r="O443" s="169"/>
      <c r="P443" s="169"/>
      <c r="Q443" s="169"/>
      <c r="R443" s="169"/>
      <c r="S443" s="169"/>
      <c r="T443" s="169"/>
      <c r="U443" s="169"/>
      <c r="V443" s="169"/>
      <c r="W443" s="169"/>
      <c r="X443" s="169"/>
      <c r="Y443" s="169"/>
      <c r="Z443" s="169"/>
      <c r="AA443" s="169"/>
      <c r="AB443" s="169"/>
      <c r="AC443" s="169"/>
      <c r="AD443" s="169"/>
      <c r="AE443" s="169"/>
    </row>
    <row r="444" spans="1:34" ht="13.9" customHeight="1">
      <c r="A444" s="169"/>
      <c r="B444" s="169"/>
      <c r="C444" s="169"/>
      <c r="D444" s="169"/>
      <c r="E444" s="169"/>
      <c r="F444" s="169"/>
      <c r="G444" s="169"/>
      <c r="H444" s="169"/>
      <c r="I444" s="169"/>
      <c r="J444" s="169"/>
      <c r="K444" s="169"/>
      <c r="L444" s="169"/>
      <c r="M444" s="169"/>
      <c r="N444" s="169"/>
      <c r="O444" s="169"/>
      <c r="P444" s="169"/>
      <c r="Q444" s="169"/>
      <c r="R444" s="169"/>
      <c r="S444" s="169"/>
      <c r="T444" s="169"/>
      <c r="U444" s="169"/>
      <c r="V444" s="169"/>
      <c r="W444" s="169"/>
      <c r="X444" s="169"/>
      <c r="Y444" s="169"/>
      <c r="Z444" s="169"/>
      <c r="AA444" s="169"/>
      <c r="AB444" s="169"/>
      <c r="AC444" s="169"/>
      <c r="AD444" s="169"/>
      <c r="AE444" s="169"/>
    </row>
    <row r="445" spans="1:34" ht="13.9" customHeight="1">
      <c r="A445" s="169"/>
      <c r="B445" s="169"/>
      <c r="C445" s="169"/>
      <c r="D445" s="169"/>
      <c r="E445" s="169"/>
      <c r="F445" s="169"/>
      <c r="G445" s="169"/>
      <c r="H445" s="169"/>
      <c r="I445" s="169"/>
      <c r="J445" s="169"/>
      <c r="K445" s="169"/>
      <c r="L445" s="169"/>
      <c r="M445" s="169"/>
      <c r="N445" s="169"/>
      <c r="O445" s="169"/>
      <c r="P445" s="169"/>
      <c r="Q445" s="169"/>
      <c r="R445" s="169"/>
      <c r="S445" s="169"/>
      <c r="T445" s="169"/>
      <c r="U445" s="169"/>
      <c r="V445" s="169"/>
      <c r="W445" s="169"/>
      <c r="X445" s="169"/>
      <c r="Y445" s="169"/>
      <c r="Z445" s="169"/>
      <c r="AA445" s="169"/>
      <c r="AB445" s="169"/>
      <c r="AC445" s="169"/>
      <c r="AD445" s="169"/>
      <c r="AE445" s="169"/>
    </row>
    <row r="446" spans="1:34" ht="13.9" customHeight="1">
      <c r="A446" s="169"/>
      <c r="B446" s="169"/>
      <c r="C446" s="169"/>
      <c r="D446" s="169"/>
      <c r="E446" s="169"/>
      <c r="F446" s="169"/>
      <c r="G446" s="169"/>
      <c r="H446" s="169"/>
      <c r="I446" s="169"/>
      <c r="J446" s="169"/>
      <c r="K446" s="169"/>
      <c r="L446" s="169"/>
      <c r="M446" s="169"/>
      <c r="N446" s="169"/>
      <c r="O446" s="169"/>
      <c r="P446" s="169"/>
      <c r="Q446" s="169"/>
      <c r="R446" s="169"/>
      <c r="S446" s="169"/>
      <c r="T446" s="169"/>
      <c r="U446" s="169"/>
      <c r="V446" s="169"/>
      <c r="W446" s="169"/>
      <c r="X446" s="169"/>
      <c r="Y446" s="169"/>
      <c r="Z446" s="169"/>
      <c r="AA446" s="169"/>
      <c r="AB446" s="169"/>
      <c r="AC446" s="169"/>
      <c r="AD446" s="169"/>
      <c r="AE446" s="169"/>
    </row>
    <row r="447" spans="1:34" ht="13.9" customHeight="1">
      <c r="A447" s="169"/>
      <c r="B447" s="169"/>
      <c r="C447" s="169"/>
      <c r="D447" s="169"/>
      <c r="E447" s="169"/>
      <c r="F447" s="169"/>
      <c r="G447" s="169"/>
      <c r="H447" s="169"/>
      <c r="I447" s="169"/>
      <c r="J447" s="169"/>
      <c r="K447" s="169"/>
      <c r="L447" s="169"/>
      <c r="M447" s="169"/>
      <c r="N447" s="169"/>
      <c r="O447" s="169"/>
      <c r="P447" s="169"/>
      <c r="Q447" s="169"/>
      <c r="R447" s="169"/>
      <c r="S447" s="169"/>
      <c r="T447" s="169"/>
      <c r="U447" s="169"/>
      <c r="V447" s="169"/>
      <c r="W447" s="169"/>
      <c r="X447" s="169"/>
      <c r="Y447" s="169"/>
      <c r="Z447" s="169"/>
      <c r="AA447" s="169"/>
      <c r="AB447" s="169"/>
      <c r="AC447" s="169"/>
      <c r="AD447" s="169"/>
      <c r="AE447" s="169"/>
    </row>
    <row r="448" spans="1:34" ht="13.9" customHeight="1">
      <c r="A448" s="169"/>
      <c r="B448" s="169"/>
      <c r="C448" s="169"/>
      <c r="D448" s="169"/>
      <c r="E448" s="169"/>
      <c r="F448" s="169"/>
      <c r="G448" s="169"/>
      <c r="H448" s="169"/>
      <c r="I448" s="169"/>
      <c r="J448" s="169"/>
      <c r="K448" s="169"/>
      <c r="L448" s="169"/>
      <c r="M448" s="169"/>
      <c r="N448" s="169"/>
      <c r="O448" s="169"/>
      <c r="P448" s="169"/>
      <c r="Q448" s="169"/>
      <c r="R448" s="169"/>
      <c r="S448" s="169"/>
      <c r="T448" s="169"/>
      <c r="U448" s="169"/>
      <c r="V448" s="169"/>
      <c r="W448" s="169"/>
      <c r="X448" s="169"/>
      <c r="Y448" s="169"/>
      <c r="Z448" s="169"/>
      <c r="AA448" s="169"/>
      <c r="AB448" s="169"/>
      <c r="AC448" s="169"/>
      <c r="AD448" s="169"/>
      <c r="AE448" s="169"/>
    </row>
    <row r="449" spans="1:31" ht="13.9" customHeight="1">
      <c r="A449" s="169"/>
      <c r="B449" s="169"/>
      <c r="C449" s="169"/>
      <c r="D449" s="169"/>
      <c r="E449" s="169"/>
      <c r="F449" s="169"/>
      <c r="G449" s="169"/>
      <c r="H449" s="169"/>
      <c r="I449" s="169"/>
      <c r="J449" s="169"/>
      <c r="K449" s="169"/>
      <c r="L449" s="169"/>
      <c r="M449" s="169"/>
      <c r="N449" s="169"/>
      <c r="O449" s="169"/>
      <c r="P449" s="169"/>
      <c r="Q449" s="169"/>
      <c r="R449" s="169"/>
      <c r="S449" s="169"/>
      <c r="T449" s="169"/>
      <c r="U449" s="169"/>
      <c r="V449" s="169"/>
      <c r="W449" s="169"/>
      <c r="X449" s="169"/>
      <c r="Y449" s="169"/>
      <c r="Z449" s="169"/>
      <c r="AA449" s="169"/>
      <c r="AB449" s="169"/>
      <c r="AC449" s="169"/>
      <c r="AD449" s="169"/>
      <c r="AE449" s="169"/>
    </row>
    <row r="450" spans="1:31" ht="13.9" customHeight="1">
      <c r="A450" s="169"/>
      <c r="B450" s="169"/>
      <c r="C450" s="169"/>
      <c r="D450" s="169"/>
      <c r="E450" s="169"/>
      <c r="F450" s="169"/>
      <c r="G450" s="169"/>
      <c r="H450" s="169"/>
      <c r="I450" s="169"/>
      <c r="J450" s="169"/>
      <c r="K450" s="169"/>
      <c r="L450" s="169"/>
      <c r="M450" s="169"/>
      <c r="N450" s="169"/>
      <c r="O450" s="169"/>
      <c r="P450" s="169"/>
      <c r="Q450" s="169"/>
      <c r="R450" s="169"/>
      <c r="S450" s="169"/>
      <c r="T450" s="169"/>
      <c r="U450" s="169"/>
      <c r="V450" s="169"/>
      <c r="W450" s="169"/>
      <c r="X450" s="169"/>
      <c r="Y450" s="169"/>
      <c r="Z450" s="169"/>
      <c r="AA450" s="169"/>
      <c r="AB450" s="169"/>
      <c r="AC450" s="169"/>
      <c r="AD450" s="169"/>
      <c r="AE450" s="169"/>
    </row>
    <row r="451" spans="1:31" ht="13.9" customHeight="1">
      <c r="A451" s="169"/>
      <c r="B451" s="169"/>
      <c r="C451" s="169"/>
      <c r="D451" s="169"/>
      <c r="E451" s="169"/>
      <c r="F451" s="169"/>
      <c r="G451" s="169"/>
      <c r="H451" s="169"/>
      <c r="I451" s="169"/>
      <c r="J451" s="169"/>
      <c r="K451" s="169"/>
      <c r="L451" s="169"/>
      <c r="M451" s="169"/>
      <c r="N451" s="169"/>
      <c r="O451" s="169"/>
      <c r="P451" s="169"/>
      <c r="Q451" s="169"/>
      <c r="R451" s="169"/>
      <c r="S451" s="169"/>
      <c r="T451" s="169"/>
      <c r="U451" s="169"/>
      <c r="V451" s="169"/>
      <c r="W451" s="169"/>
      <c r="X451" s="169"/>
      <c r="Y451" s="169"/>
      <c r="Z451" s="169"/>
      <c r="AA451" s="169"/>
      <c r="AB451" s="169"/>
      <c r="AC451" s="169"/>
      <c r="AD451" s="169"/>
      <c r="AE451" s="169"/>
    </row>
    <row r="452" spans="1:31" ht="13.9" customHeight="1">
      <c r="A452" s="169"/>
      <c r="B452" s="169"/>
      <c r="C452" s="169"/>
      <c r="D452" s="169"/>
      <c r="E452" s="169"/>
      <c r="F452" s="169"/>
      <c r="G452" s="169"/>
      <c r="H452" s="169"/>
      <c r="I452" s="169"/>
      <c r="J452" s="169"/>
      <c r="K452" s="169"/>
      <c r="L452" s="169"/>
      <c r="M452" s="169"/>
      <c r="N452" s="169"/>
      <c r="O452" s="169"/>
      <c r="P452" s="169"/>
      <c r="Q452" s="169"/>
      <c r="R452" s="169"/>
      <c r="S452" s="169"/>
      <c r="T452" s="169"/>
      <c r="U452" s="169"/>
      <c r="V452" s="169"/>
      <c r="W452" s="169"/>
      <c r="X452" s="169"/>
      <c r="Y452" s="169"/>
      <c r="Z452" s="169"/>
      <c r="AA452" s="169"/>
      <c r="AB452" s="169"/>
      <c r="AC452" s="169"/>
      <c r="AD452" s="169"/>
      <c r="AE452" s="169"/>
    </row>
    <row r="453" spans="1:31" ht="13.9" customHeight="1">
      <c r="A453" s="169"/>
      <c r="B453" s="169"/>
      <c r="C453" s="169"/>
      <c r="D453" s="169"/>
      <c r="E453" s="169"/>
      <c r="F453" s="169"/>
      <c r="G453" s="169"/>
      <c r="H453" s="169"/>
      <c r="I453" s="169"/>
      <c r="J453" s="169"/>
      <c r="K453" s="169"/>
      <c r="L453" s="169"/>
      <c r="M453" s="169"/>
      <c r="N453" s="169"/>
      <c r="O453" s="169"/>
      <c r="P453" s="169"/>
      <c r="Q453" s="169"/>
      <c r="R453" s="169"/>
      <c r="S453" s="169"/>
      <c r="T453" s="169"/>
      <c r="U453" s="169"/>
      <c r="V453" s="169"/>
      <c r="W453" s="169"/>
      <c r="X453" s="169"/>
      <c r="Y453" s="169"/>
      <c r="Z453" s="169"/>
      <c r="AA453" s="169"/>
      <c r="AB453" s="169"/>
      <c r="AC453" s="169"/>
      <c r="AD453" s="169"/>
      <c r="AE453" s="169"/>
    </row>
    <row r="454" spans="1:31" ht="13.9" customHeight="1">
      <c r="A454" s="169"/>
      <c r="B454" s="169"/>
      <c r="C454" s="169"/>
      <c r="D454" s="169"/>
      <c r="E454" s="169"/>
      <c r="F454" s="169"/>
      <c r="G454" s="169"/>
      <c r="H454" s="169"/>
      <c r="I454" s="169"/>
      <c r="J454" s="169"/>
      <c r="K454" s="169"/>
      <c r="L454" s="169"/>
      <c r="M454" s="169"/>
      <c r="N454" s="169"/>
      <c r="O454" s="169"/>
      <c r="P454" s="169"/>
      <c r="Q454" s="169"/>
      <c r="R454" s="169"/>
      <c r="S454" s="169"/>
      <c r="T454" s="169"/>
      <c r="U454" s="169"/>
      <c r="V454" s="169"/>
      <c r="W454" s="169"/>
      <c r="X454" s="169"/>
      <c r="Y454" s="169"/>
      <c r="Z454" s="169"/>
      <c r="AA454" s="169"/>
      <c r="AB454" s="169"/>
      <c r="AC454" s="169"/>
      <c r="AD454" s="169"/>
      <c r="AE454" s="169"/>
    </row>
    <row r="455" spans="1:31" ht="13.9" customHeight="1">
      <c r="A455" s="169"/>
      <c r="B455" s="169"/>
      <c r="C455" s="169"/>
      <c r="D455" s="169"/>
      <c r="E455" s="169"/>
      <c r="F455" s="169"/>
      <c r="G455" s="169"/>
      <c r="H455" s="169"/>
      <c r="I455" s="169"/>
      <c r="J455" s="169"/>
      <c r="K455" s="169"/>
      <c r="L455" s="169"/>
      <c r="M455" s="169"/>
      <c r="N455" s="169"/>
      <c r="O455" s="169"/>
      <c r="P455" s="169"/>
      <c r="Q455" s="169"/>
      <c r="R455" s="169"/>
      <c r="S455" s="169"/>
      <c r="T455" s="169"/>
      <c r="U455" s="169"/>
      <c r="V455" s="169"/>
      <c r="W455" s="169"/>
      <c r="X455" s="169"/>
      <c r="Y455" s="169"/>
      <c r="Z455" s="169"/>
      <c r="AA455" s="169"/>
      <c r="AB455" s="169"/>
      <c r="AC455" s="169"/>
      <c r="AD455" s="169"/>
      <c r="AE455" s="169"/>
    </row>
    <row r="456" spans="1:31" ht="13.9" customHeight="1">
      <c r="A456" s="169"/>
      <c r="B456" s="169"/>
      <c r="C456" s="169"/>
      <c r="D456" s="169"/>
      <c r="E456" s="169"/>
      <c r="F456" s="169"/>
      <c r="G456" s="169"/>
      <c r="H456" s="169"/>
      <c r="I456" s="169"/>
      <c r="J456" s="169"/>
      <c r="K456" s="169"/>
      <c r="L456" s="169"/>
      <c r="M456" s="169"/>
      <c r="N456" s="169"/>
      <c r="O456" s="169"/>
      <c r="P456" s="169"/>
      <c r="Q456" s="169"/>
      <c r="R456" s="169"/>
      <c r="S456" s="169"/>
      <c r="T456" s="169"/>
      <c r="U456" s="169"/>
      <c r="V456" s="169"/>
      <c r="W456" s="169"/>
      <c r="X456" s="169"/>
      <c r="Y456" s="169"/>
      <c r="Z456" s="169"/>
      <c r="AA456" s="169"/>
      <c r="AB456" s="169"/>
      <c r="AC456" s="169"/>
      <c r="AD456" s="169"/>
      <c r="AE456" s="169"/>
    </row>
    <row r="457" spans="1:31" ht="13.9" customHeight="1">
      <c r="A457" s="169"/>
      <c r="B457" s="169"/>
      <c r="C457" s="169"/>
      <c r="D457" s="169"/>
      <c r="E457" s="169"/>
      <c r="F457" s="169"/>
      <c r="G457" s="169"/>
      <c r="H457" s="169"/>
      <c r="I457" s="169"/>
      <c r="J457" s="169"/>
      <c r="K457" s="169"/>
      <c r="L457" s="169"/>
      <c r="M457" s="169"/>
      <c r="N457" s="169"/>
      <c r="O457" s="169"/>
      <c r="P457" s="169"/>
      <c r="Q457" s="169"/>
      <c r="R457" s="169"/>
      <c r="S457" s="169"/>
      <c r="T457" s="169"/>
      <c r="U457" s="169"/>
      <c r="V457" s="169"/>
      <c r="W457" s="169"/>
      <c r="X457" s="169"/>
      <c r="Y457" s="169"/>
      <c r="Z457" s="169"/>
      <c r="AA457" s="169"/>
      <c r="AB457" s="169"/>
      <c r="AC457" s="169"/>
      <c r="AD457" s="169"/>
      <c r="AE457" s="169"/>
    </row>
    <row r="458" spans="1:31" ht="13.9" customHeight="1">
      <c r="A458" s="169"/>
      <c r="B458" s="169"/>
      <c r="C458" s="169"/>
      <c r="D458" s="169"/>
      <c r="E458" s="169"/>
      <c r="F458" s="169"/>
      <c r="G458" s="169"/>
      <c r="H458" s="169"/>
      <c r="I458" s="169"/>
      <c r="J458" s="169"/>
      <c r="K458" s="169"/>
      <c r="L458" s="169"/>
      <c r="M458" s="169"/>
      <c r="N458" s="169"/>
      <c r="O458" s="169"/>
      <c r="P458" s="169"/>
      <c r="Q458" s="169"/>
      <c r="R458" s="169"/>
      <c r="S458" s="169"/>
      <c r="T458" s="169"/>
      <c r="U458" s="169"/>
      <c r="V458" s="169"/>
      <c r="W458" s="169"/>
      <c r="X458" s="169"/>
      <c r="Y458" s="169"/>
      <c r="Z458" s="169"/>
      <c r="AA458" s="169"/>
      <c r="AB458" s="169"/>
      <c r="AC458" s="169"/>
      <c r="AD458" s="169"/>
      <c r="AE458" s="169"/>
    </row>
    <row r="459" spans="1:31" ht="13.9" customHeight="1">
      <c r="A459" s="169"/>
      <c r="B459" s="169"/>
      <c r="C459" s="169"/>
      <c r="D459" s="169"/>
      <c r="E459" s="169"/>
      <c r="F459" s="169"/>
      <c r="G459" s="169"/>
      <c r="H459" s="169"/>
      <c r="I459" s="169"/>
      <c r="J459" s="169"/>
      <c r="K459" s="169"/>
      <c r="L459" s="169"/>
      <c r="M459" s="169"/>
      <c r="N459" s="169"/>
      <c r="O459" s="169"/>
      <c r="P459" s="169"/>
      <c r="Q459" s="169"/>
      <c r="R459" s="169"/>
      <c r="S459" s="169"/>
      <c r="T459" s="169"/>
      <c r="U459" s="169"/>
      <c r="V459" s="169"/>
      <c r="W459" s="169"/>
      <c r="X459" s="169"/>
      <c r="Y459" s="169"/>
      <c r="Z459" s="169"/>
      <c r="AA459" s="169"/>
      <c r="AB459" s="169"/>
      <c r="AC459" s="169"/>
      <c r="AD459" s="169"/>
      <c r="AE459" s="169"/>
    </row>
    <row r="460" spans="1:31" ht="13.9" customHeight="1">
      <c r="A460" s="169"/>
      <c r="B460" s="169"/>
      <c r="C460" s="169"/>
      <c r="D460" s="169"/>
      <c r="E460" s="169"/>
      <c r="F460" s="169"/>
      <c r="G460" s="169"/>
      <c r="H460" s="169"/>
      <c r="I460" s="169"/>
      <c r="J460" s="169"/>
      <c r="K460" s="169"/>
      <c r="L460" s="169"/>
      <c r="M460" s="169"/>
      <c r="N460" s="169"/>
      <c r="O460" s="169"/>
      <c r="P460" s="169"/>
      <c r="Q460" s="169"/>
      <c r="R460" s="169"/>
      <c r="S460" s="169"/>
      <c r="T460" s="169"/>
      <c r="U460" s="169"/>
      <c r="V460" s="169"/>
      <c r="W460" s="169"/>
      <c r="X460" s="169"/>
      <c r="Y460" s="169"/>
      <c r="Z460" s="169"/>
      <c r="AA460" s="169"/>
      <c r="AB460" s="169"/>
      <c r="AC460" s="169"/>
      <c r="AD460" s="169"/>
      <c r="AE460" s="169"/>
    </row>
    <row r="461" spans="1:31" ht="13.9" customHeight="1">
      <c r="A461" s="169"/>
      <c r="B461" s="169"/>
      <c r="C461" s="169"/>
      <c r="D461" s="169"/>
      <c r="E461" s="169"/>
      <c r="F461" s="169"/>
      <c r="G461" s="169"/>
      <c r="H461" s="169"/>
      <c r="I461" s="169"/>
      <c r="J461" s="169"/>
      <c r="K461" s="169"/>
      <c r="L461" s="169"/>
      <c r="M461" s="169"/>
      <c r="N461" s="169"/>
      <c r="O461" s="169"/>
      <c r="P461" s="169"/>
      <c r="Q461" s="169"/>
      <c r="R461" s="169"/>
      <c r="S461" s="169"/>
      <c r="T461" s="169"/>
      <c r="U461" s="169"/>
      <c r="V461" s="169"/>
      <c r="W461" s="169"/>
      <c r="X461" s="169"/>
      <c r="Y461" s="169"/>
      <c r="Z461" s="169"/>
      <c r="AA461" s="169"/>
      <c r="AB461" s="169"/>
      <c r="AC461" s="169"/>
      <c r="AD461" s="169"/>
      <c r="AE461" s="169"/>
    </row>
    <row r="462" spans="1:31" ht="13.9" customHeight="1">
      <c r="A462" s="169"/>
      <c r="B462" s="169"/>
      <c r="C462" s="169"/>
      <c r="D462" s="169"/>
      <c r="E462" s="169"/>
      <c r="F462" s="169"/>
      <c r="G462" s="169"/>
      <c r="H462" s="169"/>
      <c r="I462" s="169"/>
      <c r="J462" s="169"/>
      <c r="K462" s="169"/>
      <c r="L462" s="169"/>
      <c r="M462" s="169"/>
      <c r="N462" s="169"/>
      <c r="O462" s="169"/>
      <c r="P462" s="169"/>
      <c r="Q462" s="169"/>
      <c r="R462" s="169"/>
      <c r="S462" s="169"/>
      <c r="T462" s="169"/>
      <c r="U462" s="169"/>
      <c r="V462" s="169"/>
      <c r="W462" s="169"/>
      <c r="X462" s="169"/>
      <c r="Y462" s="169"/>
      <c r="Z462" s="169"/>
      <c r="AA462" s="169"/>
      <c r="AB462" s="169"/>
      <c r="AC462" s="169"/>
      <c r="AD462" s="169"/>
      <c r="AE462" s="169"/>
    </row>
    <row r="463" spans="1:31" ht="13.9" customHeight="1">
      <c r="A463" s="169"/>
      <c r="B463" s="169"/>
      <c r="C463" s="169"/>
      <c r="D463" s="169"/>
      <c r="E463" s="169"/>
      <c r="F463" s="169"/>
      <c r="G463" s="169"/>
      <c r="H463" s="169"/>
      <c r="I463" s="169"/>
      <c r="J463" s="169"/>
      <c r="K463" s="169"/>
      <c r="L463" s="169"/>
      <c r="M463" s="169"/>
      <c r="N463" s="169"/>
      <c r="O463" s="169"/>
      <c r="P463" s="169"/>
      <c r="Q463" s="169"/>
      <c r="R463" s="169"/>
      <c r="S463" s="169"/>
      <c r="T463" s="169"/>
      <c r="U463" s="169"/>
      <c r="V463" s="169"/>
      <c r="W463" s="169"/>
      <c r="X463" s="169"/>
      <c r="Y463" s="169"/>
      <c r="Z463" s="169"/>
      <c r="AA463" s="169"/>
      <c r="AB463" s="169"/>
      <c r="AC463" s="169"/>
      <c r="AD463" s="169"/>
      <c r="AE463" s="169"/>
    </row>
    <row r="464" spans="1:31" ht="13.9" customHeight="1">
      <c r="A464" s="169"/>
      <c r="B464" s="169"/>
      <c r="C464" s="169"/>
      <c r="D464" s="169"/>
      <c r="E464" s="169"/>
      <c r="F464" s="169"/>
      <c r="G464" s="169"/>
      <c r="H464" s="169"/>
      <c r="I464" s="169"/>
      <c r="J464" s="169"/>
      <c r="K464" s="169"/>
      <c r="L464" s="169"/>
      <c r="M464" s="169"/>
      <c r="N464" s="169"/>
      <c r="O464" s="169"/>
      <c r="P464" s="169"/>
      <c r="Q464" s="169"/>
      <c r="R464" s="169"/>
      <c r="S464" s="169"/>
      <c r="T464" s="169"/>
      <c r="U464" s="169"/>
      <c r="V464" s="169"/>
      <c r="W464" s="169"/>
      <c r="X464" s="169"/>
      <c r="Y464" s="169"/>
      <c r="Z464" s="169"/>
      <c r="AA464" s="169"/>
      <c r="AB464" s="169"/>
      <c r="AC464" s="169"/>
      <c r="AD464" s="169"/>
      <c r="AE464" s="169"/>
    </row>
    <row r="465" spans="1:31" ht="13.9" customHeight="1">
      <c r="A465" s="169"/>
      <c r="B465" s="169"/>
      <c r="C465" s="169"/>
      <c r="D465" s="169"/>
      <c r="E465" s="169"/>
      <c r="F465" s="169"/>
      <c r="G465" s="169"/>
      <c r="H465" s="169"/>
      <c r="I465" s="169"/>
      <c r="J465" s="169"/>
      <c r="K465" s="169"/>
      <c r="L465" s="169"/>
      <c r="M465" s="169"/>
      <c r="N465" s="169"/>
      <c r="O465" s="169"/>
      <c r="P465" s="169"/>
      <c r="Q465" s="169"/>
      <c r="R465" s="169"/>
      <c r="S465" s="169"/>
      <c r="T465" s="169"/>
      <c r="U465" s="169"/>
      <c r="V465" s="169"/>
      <c r="W465" s="169"/>
      <c r="X465" s="169"/>
      <c r="Y465" s="169"/>
      <c r="Z465" s="169"/>
      <c r="AA465" s="169"/>
      <c r="AB465" s="169"/>
      <c r="AC465" s="169"/>
      <c r="AD465" s="169"/>
      <c r="AE465" s="169"/>
    </row>
    <row r="466" spans="1:31" ht="13.9" customHeight="1">
      <c r="A466" s="169"/>
      <c r="B466" s="169"/>
      <c r="C466" s="169"/>
      <c r="D466" s="169"/>
      <c r="E466" s="169"/>
      <c r="F466" s="169"/>
      <c r="G466" s="169"/>
      <c r="H466" s="169"/>
      <c r="I466" s="169"/>
      <c r="J466" s="169"/>
      <c r="K466" s="169"/>
      <c r="L466" s="169"/>
      <c r="M466" s="169"/>
      <c r="N466" s="169"/>
      <c r="O466" s="169"/>
      <c r="P466" s="169"/>
      <c r="Q466" s="169"/>
      <c r="R466" s="169"/>
      <c r="S466" s="169"/>
      <c r="T466" s="169"/>
      <c r="U466" s="169"/>
      <c r="V466" s="169"/>
      <c r="W466" s="169"/>
      <c r="X466" s="169"/>
      <c r="Y466" s="169"/>
      <c r="Z466" s="169"/>
      <c r="AA466" s="169"/>
      <c r="AB466" s="169"/>
      <c r="AC466" s="169"/>
      <c r="AD466" s="169"/>
      <c r="AE466" s="169"/>
    </row>
    <row r="467" spans="1:31" ht="13.9" customHeight="1">
      <c r="A467" s="169"/>
      <c r="B467" s="169"/>
      <c r="C467" s="169"/>
      <c r="D467" s="169"/>
      <c r="E467" s="169"/>
      <c r="F467" s="169"/>
      <c r="G467" s="169"/>
      <c r="H467" s="169"/>
      <c r="I467" s="169"/>
      <c r="J467" s="169"/>
      <c r="K467" s="169"/>
      <c r="L467" s="169"/>
      <c r="M467" s="169"/>
      <c r="N467" s="169"/>
      <c r="O467" s="169"/>
      <c r="P467" s="169"/>
      <c r="Q467" s="169"/>
      <c r="R467" s="169"/>
      <c r="S467" s="169"/>
      <c r="T467" s="169"/>
      <c r="U467" s="169"/>
      <c r="V467" s="169"/>
      <c r="W467" s="169"/>
      <c r="X467" s="169"/>
      <c r="Y467" s="169"/>
      <c r="Z467" s="169"/>
      <c r="AA467" s="169"/>
      <c r="AB467" s="169"/>
      <c r="AC467" s="169"/>
      <c r="AD467" s="169"/>
      <c r="AE467" s="169"/>
    </row>
    <row r="468" spans="1:31" ht="13.9" customHeight="1">
      <c r="A468" s="169"/>
      <c r="B468" s="169"/>
      <c r="C468" s="169"/>
      <c r="D468" s="169"/>
      <c r="E468" s="169"/>
      <c r="F468" s="169"/>
      <c r="G468" s="169"/>
      <c r="H468" s="169"/>
      <c r="I468" s="169"/>
      <c r="J468" s="169"/>
      <c r="K468" s="169"/>
      <c r="L468" s="169"/>
      <c r="M468" s="169"/>
      <c r="N468" s="169"/>
      <c r="O468" s="169"/>
      <c r="P468" s="169"/>
      <c r="Q468" s="169"/>
      <c r="R468" s="169"/>
      <c r="S468" s="169"/>
      <c r="T468" s="169"/>
      <c r="U468" s="169"/>
      <c r="V468" s="169"/>
      <c r="W468" s="169"/>
      <c r="X468" s="169"/>
      <c r="Y468" s="169"/>
      <c r="Z468" s="169"/>
      <c r="AA468" s="169"/>
      <c r="AB468" s="169"/>
      <c r="AC468" s="169"/>
      <c r="AD468" s="169"/>
      <c r="AE468" s="169"/>
    </row>
    <row r="469" spans="1:31" ht="13.9" customHeight="1">
      <c r="A469" s="169"/>
      <c r="B469" s="169"/>
      <c r="C469" s="169"/>
      <c r="D469" s="169"/>
      <c r="E469" s="169"/>
      <c r="F469" s="169"/>
      <c r="G469" s="169"/>
      <c r="H469" s="169"/>
      <c r="I469" s="169"/>
      <c r="J469" s="169"/>
      <c r="K469" s="169"/>
      <c r="L469" s="169"/>
      <c r="M469" s="169"/>
      <c r="N469" s="169"/>
      <c r="O469" s="169"/>
      <c r="P469" s="169"/>
      <c r="Q469" s="169"/>
      <c r="R469" s="169"/>
      <c r="S469" s="169"/>
      <c r="T469" s="169"/>
      <c r="U469" s="169"/>
      <c r="V469" s="169"/>
      <c r="W469" s="169"/>
      <c r="X469" s="169"/>
      <c r="Y469" s="169"/>
      <c r="Z469" s="169"/>
      <c r="AA469" s="169"/>
      <c r="AB469" s="169"/>
      <c r="AC469" s="169"/>
      <c r="AD469" s="169"/>
      <c r="AE469" s="169"/>
    </row>
    <row r="470" spans="1:31" ht="13.9" customHeight="1">
      <c r="A470" s="169"/>
      <c r="B470" s="169"/>
      <c r="C470" s="169"/>
      <c r="D470" s="169"/>
      <c r="E470" s="169"/>
      <c r="F470" s="169"/>
      <c r="G470" s="169"/>
      <c r="H470" s="169"/>
      <c r="I470" s="169"/>
      <c r="J470" s="169"/>
      <c r="K470" s="169"/>
      <c r="L470" s="169"/>
      <c r="M470" s="169"/>
      <c r="N470" s="169"/>
      <c r="O470" s="169"/>
      <c r="P470" s="169"/>
      <c r="Q470" s="169"/>
      <c r="R470" s="169"/>
      <c r="S470" s="169"/>
      <c r="T470" s="169"/>
      <c r="U470" s="169"/>
      <c r="V470" s="169"/>
      <c r="W470" s="169"/>
      <c r="X470" s="169"/>
      <c r="Y470" s="169"/>
      <c r="Z470" s="169"/>
      <c r="AA470" s="169"/>
      <c r="AB470" s="169"/>
      <c r="AC470" s="169"/>
      <c r="AD470" s="169"/>
      <c r="AE470" s="169"/>
    </row>
    <row r="471" spans="1:31" ht="13.9" customHeight="1">
      <c r="A471" s="169"/>
      <c r="B471" s="169"/>
      <c r="C471" s="169"/>
      <c r="D471" s="169"/>
      <c r="E471" s="169"/>
      <c r="F471" s="169"/>
      <c r="G471" s="169"/>
      <c r="H471" s="169"/>
      <c r="I471" s="169"/>
      <c r="J471" s="169"/>
      <c r="K471" s="169"/>
      <c r="L471" s="169"/>
      <c r="M471" s="169"/>
      <c r="N471" s="169"/>
      <c r="O471" s="169"/>
      <c r="P471" s="169"/>
      <c r="Q471" s="169"/>
      <c r="R471" s="169"/>
      <c r="S471" s="169"/>
      <c r="T471" s="169"/>
      <c r="U471" s="169"/>
      <c r="V471" s="169"/>
      <c r="W471" s="169"/>
      <c r="X471" s="169"/>
      <c r="Y471" s="169"/>
      <c r="Z471" s="169"/>
      <c r="AA471" s="169"/>
      <c r="AB471" s="169"/>
      <c r="AC471" s="169"/>
      <c r="AD471" s="169"/>
      <c r="AE471" s="169"/>
    </row>
    <row r="472" spans="1:31" ht="13.9" customHeight="1">
      <c r="A472" s="169"/>
      <c r="B472" s="169"/>
      <c r="C472" s="169"/>
      <c r="D472" s="169"/>
      <c r="E472" s="169"/>
      <c r="F472" s="169"/>
      <c r="G472" s="169"/>
      <c r="H472" s="169"/>
      <c r="I472" s="169"/>
      <c r="J472" s="169"/>
      <c r="K472" s="169"/>
      <c r="L472" s="169"/>
      <c r="M472" s="169"/>
      <c r="N472" s="169"/>
      <c r="O472" s="169"/>
      <c r="P472" s="169"/>
      <c r="Q472" s="169"/>
      <c r="R472" s="169"/>
      <c r="S472" s="169"/>
      <c r="T472" s="169"/>
      <c r="U472" s="169"/>
      <c r="V472" s="169"/>
      <c r="W472" s="169"/>
      <c r="X472" s="169"/>
      <c r="Y472" s="169"/>
      <c r="Z472" s="169"/>
      <c r="AA472" s="169"/>
      <c r="AB472" s="169"/>
      <c r="AC472" s="169"/>
      <c r="AD472" s="169"/>
      <c r="AE472" s="169"/>
    </row>
    <row r="473" spans="1:31" ht="13.9" customHeight="1">
      <c r="A473" s="169"/>
      <c r="B473" s="169"/>
      <c r="C473" s="169"/>
      <c r="D473" s="169"/>
      <c r="E473" s="169"/>
      <c r="F473" s="169"/>
      <c r="G473" s="169"/>
      <c r="H473" s="169"/>
      <c r="I473" s="169"/>
      <c r="J473" s="169"/>
      <c r="K473" s="169"/>
      <c r="L473" s="169"/>
      <c r="M473" s="169"/>
      <c r="N473" s="169"/>
      <c r="O473" s="169"/>
      <c r="P473" s="169"/>
      <c r="Q473" s="169"/>
      <c r="R473" s="169"/>
      <c r="S473" s="169"/>
      <c r="T473" s="169"/>
      <c r="U473" s="169"/>
      <c r="V473" s="169"/>
      <c r="W473" s="169"/>
      <c r="X473" s="169"/>
      <c r="Y473" s="169"/>
      <c r="Z473" s="169"/>
      <c r="AA473" s="169"/>
      <c r="AB473" s="169"/>
      <c r="AC473" s="169"/>
      <c r="AD473" s="169"/>
      <c r="AE473" s="169"/>
    </row>
    <row r="474" spans="1:31" ht="13.9" customHeight="1">
      <c r="A474" s="169"/>
      <c r="B474" s="169"/>
      <c r="C474" s="169"/>
      <c r="D474" s="169"/>
      <c r="E474" s="169"/>
      <c r="F474" s="169"/>
      <c r="G474" s="169"/>
      <c r="H474" s="169"/>
      <c r="I474" s="169"/>
      <c r="J474" s="169"/>
      <c r="K474" s="169"/>
      <c r="L474" s="169"/>
      <c r="M474" s="169"/>
      <c r="N474" s="169"/>
      <c r="O474" s="169"/>
      <c r="P474" s="169"/>
      <c r="Q474" s="169"/>
      <c r="R474" s="169"/>
      <c r="S474" s="169"/>
      <c r="T474" s="169"/>
      <c r="U474" s="169"/>
      <c r="V474" s="169"/>
      <c r="W474" s="169"/>
      <c r="X474" s="169"/>
      <c r="Y474" s="169"/>
      <c r="Z474" s="169"/>
      <c r="AA474" s="169"/>
      <c r="AB474" s="169"/>
      <c r="AC474" s="169"/>
      <c r="AD474" s="169"/>
      <c r="AE474" s="169"/>
    </row>
    <row r="475" spans="1:31" ht="13.9" customHeight="1">
      <c r="A475" s="169"/>
      <c r="B475" s="169"/>
      <c r="C475" s="169"/>
      <c r="D475" s="169"/>
      <c r="E475" s="169"/>
      <c r="F475" s="169"/>
      <c r="G475" s="169"/>
      <c r="H475" s="169"/>
      <c r="I475" s="169"/>
      <c r="J475" s="169"/>
      <c r="K475" s="169"/>
      <c r="L475" s="169"/>
      <c r="M475" s="169"/>
      <c r="N475" s="169"/>
      <c r="O475" s="169"/>
      <c r="P475" s="169"/>
      <c r="Q475" s="169"/>
      <c r="R475" s="169"/>
      <c r="S475" s="169"/>
      <c r="T475" s="169"/>
      <c r="U475" s="169"/>
      <c r="V475" s="169"/>
      <c r="W475" s="169"/>
      <c r="X475" s="169"/>
      <c r="Y475" s="169"/>
      <c r="Z475" s="169"/>
      <c r="AA475" s="169"/>
      <c r="AB475" s="169"/>
      <c r="AC475" s="169"/>
      <c r="AD475" s="169"/>
      <c r="AE475" s="169"/>
    </row>
    <row r="476" spans="1:31" ht="13.9" customHeight="1">
      <c r="A476" s="169"/>
      <c r="B476" s="169"/>
      <c r="C476" s="169"/>
      <c r="D476" s="169"/>
      <c r="E476" s="169"/>
      <c r="F476" s="169"/>
      <c r="G476" s="169"/>
      <c r="H476" s="169"/>
      <c r="I476" s="169"/>
      <c r="J476" s="169"/>
      <c r="K476" s="169"/>
      <c r="L476" s="169"/>
      <c r="M476" s="169"/>
      <c r="N476" s="169"/>
      <c r="O476" s="169"/>
      <c r="P476" s="169"/>
      <c r="Q476" s="169"/>
      <c r="R476" s="169"/>
      <c r="S476" s="169"/>
      <c r="T476" s="169"/>
      <c r="U476" s="169"/>
      <c r="V476" s="169"/>
      <c r="W476" s="169"/>
      <c r="X476" s="169"/>
      <c r="Y476" s="169"/>
      <c r="Z476" s="169"/>
      <c r="AA476" s="169"/>
      <c r="AB476" s="169"/>
      <c r="AC476" s="169"/>
      <c r="AD476" s="169"/>
      <c r="AE476" s="169"/>
    </row>
    <row r="477" spans="1:31" ht="13.9" customHeight="1">
      <c r="A477" s="169"/>
      <c r="B477" s="169"/>
      <c r="C477" s="169"/>
      <c r="D477" s="169"/>
      <c r="E477" s="169"/>
      <c r="F477" s="169"/>
      <c r="G477" s="169"/>
      <c r="H477" s="169"/>
      <c r="I477" s="169"/>
      <c r="J477" s="169"/>
      <c r="K477" s="169"/>
      <c r="L477" s="169"/>
      <c r="M477" s="169"/>
      <c r="N477" s="169"/>
      <c r="O477" s="169"/>
      <c r="P477" s="169"/>
      <c r="Q477" s="169"/>
      <c r="R477" s="169"/>
      <c r="S477" s="169"/>
      <c r="T477" s="169"/>
      <c r="U477" s="169"/>
      <c r="V477" s="169"/>
      <c r="W477" s="169"/>
      <c r="X477" s="169"/>
      <c r="Y477" s="169"/>
      <c r="Z477" s="169"/>
      <c r="AA477" s="169"/>
      <c r="AB477" s="169"/>
      <c r="AC477" s="169"/>
      <c r="AD477" s="169"/>
      <c r="AE477" s="169"/>
    </row>
    <row r="478" spans="1:31" ht="13.9" customHeight="1">
      <c r="A478" s="169"/>
      <c r="B478" s="169"/>
      <c r="C478" s="169"/>
      <c r="D478" s="169"/>
      <c r="E478" s="169"/>
      <c r="F478" s="169"/>
      <c r="G478" s="169"/>
      <c r="H478" s="169"/>
      <c r="I478" s="169"/>
      <c r="J478" s="169"/>
      <c r="K478" s="169"/>
      <c r="L478" s="169"/>
      <c r="M478" s="169"/>
      <c r="N478" s="169"/>
      <c r="O478" s="169"/>
      <c r="P478" s="169"/>
      <c r="Q478" s="169"/>
      <c r="R478" s="169"/>
      <c r="S478" s="169"/>
      <c r="T478" s="169"/>
      <c r="U478" s="169"/>
      <c r="V478" s="169"/>
      <c r="W478" s="169"/>
      <c r="X478" s="169"/>
      <c r="Y478" s="169"/>
      <c r="Z478" s="169"/>
      <c r="AA478" s="169"/>
      <c r="AB478" s="169"/>
      <c r="AC478" s="169"/>
      <c r="AD478" s="169"/>
      <c r="AE478" s="169"/>
    </row>
    <row r="479" spans="1:31" ht="13.9" customHeight="1">
      <c r="A479" s="169"/>
      <c r="B479" s="169"/>
      <c r="C479" s="169"/>
      <c r="D479" s="169"/>
      <c r="E479" s="169"/>
      <c r="F479" s="169"/>
      <c r="G479" s="169"/>
      <c r="H479" s="169"/>
      <c r="I479" s="169"/>
      <c r="J479" s="169"/>
      <c r="K479" s="169"/>
      <c r="L479" s="169"/>
      <c r="M479" s="169"/>
      <c r="N479" s="169"/>
      <c r="O479" s="169"/>
      <c r="P479" s="169"/>
      <c r="Q479" s="169"/>
      <c r="R479" s="169"/>
      <c r="S479" s="169"/>
      <c r="T479" s="169"/>
      <c r="U479" s="169"/>
      <c r="V479" s="169"/>
      <c r="W479" s="169"/>
      <c r="X479" s="169"/>
      <c r="Y479" s="169"/>
      <c r="Z479" s="169"/>
      <c r="AA479" s="169"/>
      <c r="AB479" s="169"/>
      <c r="AC479" s="169"/>
      <c r="AD479" s="169"/>
      <c r="AE479" s="169"/>
    </row>
    <row r="480" spans="1:31" ht="13.9" customHeight="1">
      <c r="A480" s="169"/>
      <c r="B480" s="169"/>
      <c r="C480" s="169"/>
      <c r="D480" s="169"/>
      <c r="E480" s="169"/>
      <c r="F480" s="169"/>
      <c r="G480" s="169"/>
      <c r="H480" s="169"/>
      <c r="I480" s="169"/>
      <c r="J480" s="169"/>
      <c r="K480" s="169"/>
      <c r="L480" s="169"/>
      <c r="M480" s="169"/>
      <c r="N480" s="169"/>
      <c r="O480" s="169"/>
      <c r="P480" s="169"/>
      <c r="Q480" s="169"/>
      <c r="R480" s="169"/>
      <c r="S480" s="169"/>
      <c r="T480" s="169"/>
      <c r="U480" s="169"/>
      <c r="V480" s="169"/>
      <c r="W480" s="169"/>
      <c r="X480" s="169"/>
      <c r="Y480" s="169"/>
      <c r="Z480" s="169"/>
      <c r="AA480" s="169"/>
      <c r="AB480" s="169"/>
      <c r="AC480" s="169"/>
      <c r="AD480" s="169"/>
      <c r="AE480" s="169"/>
    </row>
    <row r="481" spans="1:31" ht="13.9" customHeight="1">
      <c r="A481" s="169"/>
      <c r="B481" s="169"/>
      <c r="C481" s="169"/>
      <c r="D481" s="169"/>
      <c r="E481" s="169"/>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row>
    <row r="482" spans="1:31" ht="13.9" customHeight="1">
      <c r="A482" s="169"/>
      <c r="B482" s="169"/>
      <c r="C482" s="169"/>
      <c r="D482" s="169"/>
      <c r="E482" s="169"/>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row>
    <row r="483" spans="1:31" ht="13.9" customHeight="1">
      <c r="A483" s="169"/>
      <c r="B483" s="169"/>
      <c r="C483" s="169"/>
      <c r="D483" s="169"/>
      <c r="E483" s="169"/>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row>
    <row r="484" spans="1:31" ht="13.9" customHeight="1">
      <c r="A484" s="169"/>
      <c r="B484" s="169"/>
      <c r="C484" s="169"/>
      <c r="D484" s="169"/>
      <c r="E484" s="169"/>
      <c r="F484" s="169"/>
      <c r="G484" s="169"/>
      <c r="H484" s="169"/>
      <c r="I484" s="169"/>
      <c r="J484" s="169"/>
      <c r="K484" s="169"/>
      <c r="L484" s="169"/>
      <c r="M484" s="169"/>
      <c r="N484" s="169"/>
      <c r="O484" s="169"/>
      <c r="P484" s="169"/>
      <c r="Q484" s="169"/>
      <c r="R484" s="169"/>
      <c r="S484" s="169"/>
      <c r="T484" s="169"/>
      <c r="U484" s="169"/>
      <c r="V484" s="169"/>
      <c r="W484" s="169"/>
      <c r="X484" s="169"/>
      <c r="Y484" s="169"/>
      <c r="Z484" s="169"/>
      <c r="AA484" s="169"/>
      <c r="AB484" s="169"/>
      <c r="AC484" s="169"/>
      <c r="AD484" s="169"/>
      <c r="AE484" s="169"/>
    </row>
    <row r="485" spans="1:31" ht="13.9" customHeight="1">
      <c r="A485" s="169"/>
      <c r="B485" s="169"/>
      <c r="C485" s="169"/>
      <c r="D485" s="169"/>
      <c r="E485" s="169"/>
      <c r="F485" s="169"/>
      <c r="G485" s="169"/>
      <c r="H485" s="169"/>
      <c r="I485" s="169"/>
      <c r="J485" s="169"/>
      <c r="K485" s="169"/>
      <c r="L485" s="169"/>
      <c r="M485" s="169"/>
      <c r="N485" s="169"/>
      <c r="O485" s="169"/>
      <c r="P485" s="169"/>
      <c r="Q485" s="169"/>
      <c r="R485" s="169"/>
      <c r="S485" s="169"/>
      <c r="T485" s="169"/>
      <c r="U485" s="169"/>
      <c r="V485" s="169"/>
      <c r="W485" s="169"/>
      <c r="X485" s="169"/>
      <c r="Y485" s="169"/>
      <c r="Z485" s="169"/>
      <c r="AA485" s="169"/>
      <c r="AB485" s="169"/>
      <c r="AC485" s="169"/>
      <c r="AD485" s="169"/>
      <c r="AE485" s="169"/>
    </row>
    <row r="486" spans="1:31" ht="13.9" customHeight="1">
      <c r="A486" s="169"/>
      <c r="B486" s="169"/>
      <c r="C486" s="169"/>
      <c r="D486" s="169"/>
      <c r="E486" s="169"/>
      <c r="F486" s="169"/>
      <c r="G486" s="169"/>
      <c r="H486" s="169"/>
      <c r="I486" s="169"/>
      <c r="J486" s="169"/>
      <c r="K486" s="169"/>
      <c r="L486" s="169"/>
      <c r="M486" s="169"/>
      <c r="N486" s="169"/>
      <c r="O486" s="169"/>
      <c r="P486" s="169"/>
      <c r="Q486" s="169"/>
      <c r="R486" s="169"/>
      <c r="S486" s="169"/>
      <c r="T486" s="169"/>
      <c r="U486" s="169"/>
      <c r="V486" s="169"/>
      <c r="W486" s="169"/>
      <c r="X486" s="169"/>
      <c r="Y486" s="169"/>
      <c r="Z486" s="169"/>
      <c r="AA486" s="169"/>
      <c r="AB486" s="169"/>
      <c r="AC486" s="169"/>
      <c r="AD486" s="169"/>
      <c r="AE486" s="169"/>
    </row>
    <row r="487" spans="1:31" ht="13.9" customHeight="1">
      <c r="A487" s="169"/>
      <c r="B487" s="169"/>
      <c r="C487" s="169"/>
      <c r="D487" s="169"/>
      <c r="E487" s="169"/>
      <c r="F487" s="169"/>
      <c r="G487" s="169"/>
      <c r="H487" s="169"/>
      <c r="I487" s="169"/>
      <c r="J487" s="169"/>
      <c r="K487" s="169"/>
      <c r="L487" s="169"/>
      <c r="M487" s="169"/>
      <c r="N487" s="169"/>
      <c r="O487" s="169"/>
      <c r="P487" s="169"/>
      <c r="Q487" s="169"/>
      <c r="R487" s="169"/>
      <c r="S487" s="169"/>
      <c r="T487" s="169"/>
      <c r="U487" s="169"/>
      <c r="V487" s="169"/>
      <c r="W487" s="169"/>
      <c r="X487" s="169"/>
      <c r="Y487" s="169"/>
      <c r="Z487" s="169"/>
      <c r="AA487" s="169"/>
      <c r="AB487" s="169"/>
      <c r="AC487" s="169"/>
      <c r="AD487" s="169"/>
      <c r="AE487" s="169"/>
    </row>
    <row r="488" spans="1:31" ht="13.9" customHeight="1">
      <c r="A488" s="169"/>
      <c r="B488" s="169"/>
      <c r="C488" s="169"/>
      <c r="D488" s="169"/>
      <c r="E488" s="169"/>
      <c r="F488" s="169"/>
      <c r="G488" s="169"/>
      <c r="H488" s="169"/>
      <c r="I488" s="169"/>
      <c r="J488" s="169"/>
      <c r="K488" s="169"/>
      <c r="L488" s="169"/>
      <c r="M488" s="169"/>
      <c r="N488" s="169"/>
      <c r="O488" s="169"/>
      <c r="P488" s="169"/>
      <c r="Q488" s="169"/>
      <c r="R488" s="169"/>
      <c r="S488" s="169"/>
      <c r="T488" s="169"/>
      <c r="U488" s="169"/>
      <c r="V488" s="169"/>
      <c r="W488" s="169"/>
      <c r="X488" s="169"/>
      <c r="Y488" s="169"/>
      <c r="Z488" s="169"/>
      <c r="AA488" s="169"/>
      <c r="AB488" s="169"/>
      <c r="AC488" s="169"/>
      <c r="AD488" s="169"/>
      <c r="AE488" s="169"/>
    </row>
    <row r="489" spans="1:31" ht="13.9" customHeight="1">
      <c r="A489" s="169"/>
      <c r="B489" s="169"/>
      <c r="C489" s="169"/>
      <c r="D489" s="169"/>
      <c r="E489" s="169"/>
      <c r="F489" s="169"/>
      <c r="G489" s="169"/>
      <c r="H489" s="169"/>
      <c r="I489" s="169"/>
      <c r="J489" s="169"/>
      <c r="K489" s="169"/>
      <c r="L489" s="169"/>
      <c r="M489" s="169"/>
      <c r="N489" s="169"/>
      <c r="O489" s="169"/>
      <c r="P489" s="169"/>
      <c r="Q489" s="169"/>
      <c r="R489" s="169"/>
      <c r="S489" s="169"/>
      <c r="T489" s="169"/>
      <c r="U489" s="169"/>
      <c r="V489" s="169"/>
      <c r="W489" s="169"/>
      <c r="X489" s="169"/>
      <c r="Y489" s="169"/>
      <c r="Z489" s="169"/>
      <c r="AA489" s="169"/>
      <c r="AB489" s="169"/>
      <c r="AC489" s="169"/>
      <c r="AD489" s="169"/>
      <c r="AE489" s="169"/>
    </row>
    <row r="490" spans="1:31" ht="13.9" customHeight="1">
      <c r="A490" s="169"/>
      <c r="B490" s="169"/>
      <c r="C490" s="169"/>
      <c r="D490" s="169"/>
      <c r="E490" s="169"/>
      <c r="F490" s="169"/>
      <c r="G490" s="169"/>
      <c r="H490" s="169"/>
      <c r="I490" s="169"/>
      <c r="J490" s="169"/>
      <c r="K490" s="169"/>
      <c r="L490" s="169"/>
      <c r="M490" s="169"/>
      <c r="N490" s="169"/>
      <c r="O490" s="169"/>
      <c r="P490" s="169"/>
      <c r="Q490" s="169"/>
      <c r="R490" s="169"/>
      <c r="S490" s="169"/>
      <c r="T490" s="169"/>
      <c r="U490" s="169"/>
      <c r="V490" s="169"/>
      <c r="W490" s="169"/>
      <c r="X490" s="169"/>
      <c r="Y490" s="169"/>
      <c r="Z490" s="169"/>
      <c r="AA490" s="169"/>
      <c r="AB490" s="169"/>
      <c r="AC490" s="169"/>
      <c r="AD490" s="169"/>
      <c r="AE490" s="169"/>
    </row>
    <row r="491" spans="1:31" ht="13.9" customHeight="1">
      <c r="A491" s="169"/>
      <c r="B491" s="169"/>
      <c r="C491" s="169"/>
      <c r="D491" s="169"/>
      <c r="E491" s="169"/>
      <c r="F491" s="169"/>
      <c r="G491" s="169"/>
      <c r="H491" s="169"/>
      <c r="I491" s="169"/>
      <c r="J491" s="169"/>
      <c r="K491" s="169"/>
      <c r="L491" s="169"/>
      <c r="M491" s="169"/>
      <c r="N491" s="169"/>
      <c r="O491" s="169"/>
      <c r="P491" s="169"/>
      <c r="Q491" s="169"/>
      <c r="R491" s="169"/>
      <c r="S491" s="169"/>
      <c r="T491" s="169"/>
      <c r="U491" s="169"/>
      <c r="V491" s="169"/>
      <c r="W491" s="169"/>
      <c r="X491" s="169"/>
      <c r="Y491" s="169"/>
      <c r="Z491" s="169"/>
      <c r="AA491" s="169"/>
      <c r="AB491" s="169"/>
      <c r="AC491" s="169"/>
      <c r="AD491" s="169"/>
      <c r="AE491" s="169"/>
    </row>
    <row r="492" spans="1:31" ht="13.9" customHeight="1">
      <c r="A492" s="169"/>
      <c r="B492" s="169"/>
      <c r="C492" s="169"/>
      <c r="D492" s="169"/>
      <c r="E492" s="169"/>
      <c r="F492" s="169"/>
      <c r="G492" s="169"/>
      <c r="H492" s="169"/>
      <c r="I492" s="169"/>
      <c r="J492" s="169"/>
      <c r="K492" s="169"/>
      <c r="L492" s="169"/>
      <c r="M492" s="169"/>
      <c r="N492" s="169"/>
      <c r="O492" s="169"/>
      <c r="P492" s="169"/>
      <c r="Q492" s="169"/>
      <c r="R492" s="169"/>
      <c r="S492" s="169"/>
      <c r="T492" s="169"/>
      <c r="U492" s="169"/>
      <c r="V492" s="169"/>
      <c r="W492" s="169"/>
      <c r="X492" s="169"/>
      <c r="Y492" s="169"/>
      <c r="Z492" s="169"/>
      <c r="AA492" s="169"/>
      <c r="AB492" s="169"/>
      <c r="AC492" s="169"/>
      <c r="AD492" s="169"/>
      <c r="AE492" s="169"/>
    </row>
    <row r="493" spans="1:31" ht="13.9" customHeight="1">
      <c r="A493" s="169"/>
      <c r="B493" s="169"/>
      <c r="C493" s="169"/>
      <c r="D493" s="169"/>
      <c r="E493" s="169"/>
      <c r="F493" s="169"/>
      <c r="G493" s="169"/>
      <c r="H493" s="169"/>
      <c r="I493" s="169"/>
      <c r="J493" s="169"/>
      <c r="K493" s="169"/>
      <c r="L493" s="169"/>
      <c r="M493" s="169"/>
      <c r="N493" s="169"/>
      <c r="O493" s="169"/>
      <c r="P493" s="169"/>
      <c r="Q493" s="169"/>
      <c r="R493" s="169"/>
      <c r="S493" s="169"/>
      <c r="T493" s="169"/>
      <c r="U493" s="169"/>
      <c r="V493" s="169"/>
      <c r="W493" s="169"/>
      <c r="X493" s="169"/>
      <c r="Y493" s="169"/>
      <c r="Z493" s="169"/>
      <c r="AA493" s="169"/>
      <c r="AB493" s="169"/>
      <c r="AC493" s="169"/>
      <c r="AD493" s="169"/>
      <c r="AE493" s="169"/>
    </row>
    <row r="494" spans="1:31" ht="13.9" customHeight="1">
      <c r="A494" s="169"/>
      <c r="B494" s="169"/>
      <c r="C494" s="169"/>
      <c r="D494" s="169"/>
      <c r="E494" s="169"/>
      <c r="F494" s="169"/>
      <c r="G494" s="169"/>
      <c r="H494" s="169"/>
      <c r="I494" s="169"/>
      <c r="J494" s="169"/>
      <c r="K494" s="169"/>
      <c r="L494" s="169"/>
      <c r="M494" s="169"/>
      <c r="N494" s="169"/>
      <c r="O494" s="169"/>
      <c r="P494" s="169"/>
      <c r="Q494" s="169"/>
      <c r="R494" s="169"/>
      <c r="S494" s="169"/>
      <c r="T494" s="169"/>
      <c r="U494" s="169"/>
      <c r="V494" s="169"/>
      <c r="W494" s="169"/>
      <c r="X494" s="169"/>
      <c r="Y494" s="169"/>
      <c r="Z494" s="169"/>
      <c r="AA494" s="169"/>
      <c r="AB494" s="169"/>
      <c r="AC494" s="169"/>
      <c r="AD494" s="169"/>
      <c r="AE494" s="169"/>
    </row>
    <row r="495" spans="1:31" ht="13.9" customHeight="1">
      <c r="A495" s="169"/>
      <c r="B495" s="169"/>
      <c r="C495" s="169"/>
      <c r="D495" s="169"/>
      <c r="E495" s="169"/>
      <c r="F495" s="169"/>
      <c r="G495" s="169"/>
      <c r="H495" s="169"/>
      <c r="I495" s="169"/>
      <c r="J495" s="169"/>
      <c r="K495" s="169"/>
      <c r="L495" s="169"/>
      <c r="M495" s="169"/>
      <c r="N495" s="169"/>
      <c r="O495" s="169"/>
      <c r="P495" s="169"/>
      <c r="Q495" s="169"/>
      <c r="R495" s="169"/>
      <c r="S495" s="169"/>
      <c r="T495" s="169"/>
      <c r="U495" s="169"/>
      <c r="V495" s="169"/>
      <c r="W495" s="169"/>
      <c r="X495" s="169"/>
      <c r="Y495" s="169"/>
      <c r="Z495" s="169"/>
      <c r="AA495" s="169"/>
      <c r="AB495" s="169"/>
      <c r="AC495" s="169"/>
      <c r="AD495" s="169"/>
      <c r="AE495" s="169"/>
    </row>
    <row r="496" spans="1:31" ht="13.9" customHeight="1">
      <c r="A496" s="169"/>
      <c r="B496" s="169"/>
      <c r="C496" s="169"/>
      <c r="D496" s="169"/>
      <c r="E496" s="169"/>
      <c r="F496" s="169"/>
      <c r="G496" s="169"/>
      <c r="H496" s="169"/>
      <c r="I496" s="169"/>
      <c r="J496" s="169"/>
      <c r="K496" s="169"/>
      <c r="L496" s="169"/>
      <c r="M496" s="169"/>
      <c r="N496" s="169"/>
      <c r="O496" s="169"/>
      <c r="P496" s="169"/>
      <c r="Q496" s="169"/>
      <c r="R496" s="169"/>
      <c r="S496" s="169"/>
      <c r="T496" s="169"/>
      <c r="U496" s="169"/>
      <c r="V496" s="169"/>
      <c r="W496" s="169"/>
      <c r="X496" s="169"/>
      <c r="Y496" s="169"/>
      <c r="Z496" s="169"/>
      <c r="AA496" s="169"/>
      <c r="AB496" s="169"/>
      <c r="AC496" s="169"/>
      <c r="AD496" s="169"/>
      <c r="AE496" s="169"/>
    </row>
    <row r="497" spans="1:31" ht="13.9" customHeight="1">
      <c r="A497" s="169"/>
      <c r="B497" s="169"/>
      <c r="C497" s="169"/>
      <c r="D497" s="169"/>
      <c r="E497" s="169"/>
      <c r="F497" s="169"/>
      <c r="G497" s="169"/>
      <c r="H497" s="169"/>
      <c r="I497" s="169"/>
      <c r="J497" s="169"/>
      <c r="K497" s="169"/>
      <c r="L497" s="169"/>
      <c r="M497" s="169"/>
      <c r="N497" s="169"/>
      <c r="O497" s="169"/>
      <c r="P497" s="169"/>
      <c r="Q497" s="169"/>
      <c r="R497" s="169"/>
      <c r="S497" s="169"/>
      <c r="T497" s="169"/>
      <c r="U497" s="169"/>
      <c r="V497" s="169"/>
      <c r="W497" s="169"/>
      <c r="X497" s="169"/>
      <c r="Y497" s="169"/>
      <c r="Z497" s="169"/>
      <c r="AA497" s="169"/>
      <c r="AB497" s="169"/>
      <c r="AC497" s="169"/>
      <c r="AD497" s="169"/>
      <c r="AE497" s="169"/>
    </row>
    <row r="498" spans="1:31" ht="13.9" customHeight="1">
      <c r="A498" s="169"/>
      <c r="B498" s="169"/>
      <c r="C498" s="169"/>
      <c r="D498" s="169"/>
      <c r="E498" s="169"/>
      <c r="F498" s="169"/>
      <c r="G498" s="169"/>
      <c r="H498" s="169"/>
      <c r="I498" s="169"/>
      <c r="J498" s="169"/>
      <c r="K498" s="169"/>
      <c r="L498" s="169"/>
      <c r="M498" s="169"/>
      <c r="N498" s="169"/>
      <c r="O498" s="169"/>
      <c r="P498" s="169"/>
      <c r="Q498" s="169"/>
      <c r="R498" s="169"/>
      <c r="S498" s="169"/>
      <c r="T498" s="169"/>
      <c r="U498" s="169"/>
      <c r="V498" s="169"/>
      <c r="W498" s="169"/>
      <c r="X498" s="169"/>
      <c r="Y498" s="169"/>
      <c r="Z498" s="169"/>
      <c r="AA498" s="169"/>
      <c r="AB498" s="169"/>
      <c r="AC498" s="169"/>
      <c r="AD498" s="169"/>
      <c r="AE498" s="169"/>
    </row>
    <row r="499" spans="1:31" ht="13.9" customHeight="1">
      <c r="A499" s="169"/>
      <c r="B499" s="169"/>
      <c r="C499" s="169"/>
      <c r="D499" s="169"/>
      <c r="E499" s="169"/>
      <c r="F499" s="169"/>
      <c r="G499" s="169"/>
      <c r="H499" s="169"/>
      <c r="I499" s="169"/>
      <c r="J499" s="169"/>
      <c r="K499" s="169"/>
      <c r="L499" s="169"/>
      <c r="M499" s="169"/>
      <c r="N499" s="169"/>
      <c r="O499" s="169"/>
      <c r="P499" s="169"/>
      <c r="Q499" s="169"/>
      <c r="R499" s="169"/>
      <c r="S499" s="169"/>
      <c r="T499" s="169"/>
      <c r="U499" s="169"/>
      <c r="V499" s="169"/>
      <c r="W499" s="169"/>
      <c r="X499" s="169"/>
      <c r="Y499" s="169"/>
      <c r="Z499" s="169"/>
      <c r="AA499" s="169"/>
      <c r="AB499" s="169"/>
      <c r="AC499" s="169"/>
      <c r="AD499" s="169"/>
      <c r="AE499" s="169"/>
    </row>
    <row r="500" spans="1:31" ht="13.9" customHeight="1">
      <c r="A500" s="169"/>
      <c r="B500" s="169"/>
      <c r="C500" s="169"/>
      <c r="D500" s="169"/>
      <c r="E500" s="169"/>
      <c r="F500" s="169"/>
      <c r="G500" s="169"/>
      <c r="H500" s="169"/>
      <c r="I500" s="169"/>
      <c r="J500" s="169"/>
      <c r="K500" s="169"/>
      <c r="L500" s="169"/>
      <c r="M500" s="169"/>
      <c r="N500" s="169"/>
      <c r="O500" s="169"/>
      <c r="P500" s="169"/>
      <c r="Q500" s="169"/>
      <c r="R500" s="169"/>
      <c r="S500" s="169"/>
      <c r="T500" s="169"/>
      <c r="U500" s="169"/>
      <c r="V500" s="169"/>
      <c r="W500" s="169"/>
      <c r="X500" s="169"/>
      <c r="Y500" s="169"/>
      <c r="Z500" s="169"/>
      <c r="AA500" s="169"/>
      <c r="AB500" s="169"/>
      <c r="AC500" s="169"/>
      <c r="AD500" s="169"/>
      <c r="AE500" s="169"/>
    </row>
    <row r="501" spans="1:31" ht="13.9" customHeight="1">
      <c r="A501" s="169"/>
      <c r="B501" s="169"/>
      <c r="C501" s="169"/>
      <c r="D501" s="169"/>
      <c r="E501" s="169"/>
      <c r="F501" s="169"/>
      <c r="G501" s="169"/>
      <c r="H501" s="169"/>
      <c r="I501" s="169"/>
      <c r="J501" s="169"/>
      <c r="K501" s="169"/>
      <c r="L501" s="169"/>
      <c r="M501" s="169"/>
      <c r="N501" s="169"/>
      <c r="O501" s="169"/>
      <c r="P501" s="169"/>
      <c r="Q501" s="169"/>
      <c r="R501" s="169"/>
      <c r="S501" s="169"/>
      <c r="T501" s="169"/>
      <c r="U501" s="169"/>
      <c r="V501" s="169"/>
      <c r="W501" s="169"/>
      <c r="X501" s="169"/>
      <c r="Y501" s="169"/>
      <c r="Z501" s="169"/>
      <c r="AA501" s="169"/>
      <c r="AB501" s="169"/>
      <c r="AC501" s="169"/>
      <c r="AD501" s="169"/>
      <c r="AE501" s="169"/>
    </row>
    <row r="502" spans="1:31" ht="13.9" customHeight="1">
      <c r="A502" s="169"/>
      <c r="B502" s="169"/>
      <c r="C502" s="169"/>
      <c r="D502" s="169"/>
      <c r="E502" s="169"/>
      <c r="F502" s="169"/>
      <c r="G502" s="169"/>
      <c r="H502" s="169"/>
      <c r="I502" s="169"/>
      <c r="J502" s="169"/>
      <c r="K502" s="169"/>
      <c r="L502" s="169"/>
      <c r="M502" s="169"/>
      <c r="N502" s="169"/>
      <c r="O502" s="169"/>
      <c r="P502" s="169"/>
      <c r="Q502" s="169"/>
      <c r="R502" s="169"/>
      <c r="S502" s="169"/>
      <c r="T502" s="169"/>
      <c r="U502" s="169"/>
      <c r="V502" s="169"/>
      <c r="W502" s="169"/>
      <c r="X502" s="169"/>
      <c r="Y502" s="169"/>
      <c r="Z502" s="169"/>
      <c r="AA502" s="169"/>
      <c r="AB502" s="169"/>
      <c r="AC502" s="169"/>
      <c r="AD502" s="169"/>
      <c r="AE502" s="169"/>
    </row>
    <row r="503" spans="1:31" ht="13.9" customHeight="1">
      <c r="A503" s="169"/>
      <c r="B503" s="169"/>
      <c r="C503" s="169"/>
      <c r="D503" s="169"/>
      <c r="E503" s="169"/>
      <c r="F503" s="169"/>
      <c r="G503" s="169"/>
      <c r="H503" s="169"/>
      <c r="I503" s="169"/>
      <c r="J503" s="169"/>
      <c r="K503" s="169"/>
      <c r="L503" s="169"/>
      <c r="M503" s="169"/>
      <c r="N503" s="169"/>
      <c r="O503" s="169"/>
      <c r="P503" s="169"/>
      <c r="Q503" s="169"/>
      <c r="R503" s="169"/>
      <c r="S503" s="169"/>
      <c r="T503" s="169"/>
      <c r="U503" s="169"/>
      <c r="V503" s="169"/>
      <c r="W503" s="169"/>
      <c r="X503" s="169"/>
      <c r="Y503" s="169"/>
      <c r="Z503" s="169"/>
      <c r="AA503" s="169"/>
      <c r="AB503" s="169"/>
      <c r="AC503" s="169"/>
      <c r="AD503" s="169"/>
      <c r="AE503" s="169"/>
    </row>
    <row r="504" spans="1:31" ht="13.9" customHeight="1">
      <c r="A504" s="169"/>
      <c r="B504" s="169"/>
      <c r="C504" s="169"/>
      <c r="D504" s="169"/>
      <c r="E504" s="169"/>
      <c r="F504" s="169"/>
      <c r="G504" s="169"/>
      <c r="H504" s="169"/>
      <c r="I504" s="169"/>
      <c r="J504" s="169"/>
      <c r="K504" s="169"/>
      <c r="L504" s="169"/>
      <c r="M504" s="169"/>
      <c r="N504" s="169"/>
      <c r="O504" s="169"/>
      <c r="P504" s="169"/>
      <c r="Q504" s="169"/>
      <c r="R504" s="169"/>
      <c r="S504" s="169"/>
      <c r="T504" s="169"/>
      <c r="U504" s="169"/>
      <c r="V504" s="169"/>
      <c r="W504" s="169"/>
      <c r="X504" s="169"/>
      <c r="Y504" s="169"/>
      <c r="Z504" s="169"/>
      <c r="AA504" s="169"/>
      <c r="AB504" s="169"/>
      <c r="AC504" s="169"/>
      <c r="AD504" s="169"/>
      <c r="AE504" s="169"/>
    </row>
    <row r="505" spans="1:31" ht="13.9" customHeight="1">
      <c r="A505" s="169"/>
      <c r="B505" s="169"/>
      <c r="C505" s="169"/>
      <c r="D505" s="169"/>
      <c r="E505" s="169"/>
      <c r="F505" s="169"/>
      <c r="G505" s="169"/>
      <c r="H505" s="169"/>
      <c r="I505" s="169"/>
      <c r="J505" s="169"/>
      <c r="K505" s="169"/>
      <c r="L505" s="169"/>
      <c r="M505" s="169"/>
      <c r="N505" s="169"/>
      <c r="O505" s="169"/>
      <c r="P505" s="169"/>
      <c r="Q505" s="169"/>
      <c r="R505" s="169"/>
      <c r="S505" s="169"/>
      <c r="T505" s="169"/>
      <c r="U505" s="169"/>
      <c r="V505" s="169"/>
      <c r="W505" s="169"/>
      <c r="X505" s="169"/>
      <c r="Y505" s="169"/>
      <c r="Z505" s="169"/>
      <c r="AA505" s="169"/>
      <c r="AB505" s="169"/>
      <c r="AC505" s="169"/>
      <c r="AD505" s="169"/>
      <c r="AE505" s="169"/>
    </row>
    <row r="506" spans="1:31" ht="13.9" customHeight="1">
      <c r="A506" s="169"/>
      <c r="B506" s="169"/>
      <c r="C506" s="169"/>
      <c r="D506" s="169"/>
      <c r="E506" s="169"/>
      <c r="F506" s="169"/>
      <c r="G506" s="169"/>
      <c r="H506" s="169"/>
      <c r="I506" s="169"/>
      <c r="J506" s="169"/>
      <c r="K506" s="169"/>
      <c r="L506" s="169"/>
      <c r="M506" s="169"/>
      <c r="N506" s="169"/>
      <c r="O506" s="169"/>
      <c r="P506" s="169"/>
      <c r="Q506" s="169"/>
      <c r="R506" s="169"/>
      <c r="S506" s="169"/>
      <c r="T506" s="169"/>
      <c r="U506" s="169"/>
      <c r="V506" s="169"/>
      <c r="W506" s="169"/>
      <c r="X506" s="169"/>
      <c r="Y506" s="169"/>
      <c r="Z506" s="169"/>
      <c r="AA506" s="169"/>
      <c r="AB506" s="169"/>
      <c r="AC506" s="169"/>
      <c r="AD506" s="169"/>
      <c r="AE506" s="169"/>
    </row>
    <row r="507" spans="1:31" ht="13.9" customHeight="1">
      <c r="A507" s="169"/>
      <c r="B507" s="169"/>
      <c r="C507" s="169"/>
      <c r="D507" s="169"/>
      <c r="E507" s="169"/>
      <c r="F507" s="169"/>
      <c r="G507" s="169"/>
      <c r="H507" s="169"/>
      <c r="I507" s="169"/>
      <c r="J507" s="169"/>
      <c r="K507" s="169"/>
      <c r="L507" s="169"/>
      <c r="M507" s="169"/>
      <c r="N507" s="169"/>
      <c r="O507" s="169"/>
      <c r="P507" s="169"/>
      <c r="Q507" s="169"/>
      <c r="R507" s="169"/>
      <c r="S507" s="169"/>
      <c r="T507" s="169"/>
      <c r="U507" s="169"/>
      <c r="V507" s="169"/>
      <c r="W507" s="169"/>
      <c r="X507" s="169"/>
      <c r="Y507" s="169"/>
      <c r="Z507" s="169"/>
      <c r="AA507" s="169"/>
      <c r="AB507" s="169"/>
      <c r="AC507" s="169"/>
      <c r="AD507" s="169"/>
      <c r="AE507" s="169"/>
    </row>
    <row r="508" spans="1:31" ht="13.9" customHeight="1">
      <c r="A508" s="169"/>
      <c r="B508" s="169"/>
      <c r="C508" s="169"/>
      <c r="D508" s="169"/>
      <c r="E508" s="169"/>
      <c r="F508" s="169"/>
      <c r="G508" s="169"/>
      <c r="H508" s="169"/>
      <c r="I508" s="169"/>
      <c r="J508" s="169"/>
      <c r="K508" s="169"/>
      <c r="L508" s="169"/>
      <c r="M508" s="169"/>
      <c r="N508" s="169"/>
      <c r="O508" s="169"/>
      <c r="P508" s="169"/>
      <c r="Q508" s="169"/>
      <c r="R508" s="169"/>
      <c r="S508" s="169"/>
      <c r="T508" s="169"/>
      <c r="U508" s="169"/>
      <c r="V508" s="169"/>
      <c r="W508" s="169"/>
      <c r="X508" s="169"/>
      <c r="Y508" s="169"/>
      <c r="Z508" s="169"/>
      <c r="AA508" s="169"/>
      <c r="AB508" s="169"/>
      <c r="AC508" s="169"/>
      <c r="AD508" s="169"/>
      <c r="AE508" s="169"/>
    </row>
    <row r="509" spans="1:31" ht="13.9" customHeight="1">
      <c r="A509" s="169"/>
      <c r="B509" s="169"/>
      <c r="C509" s="169"/>
      <c r="D509" s="169"/>
      <c r="E509" s="169"/>
      <c r="F509" s="169"/>
      <c r="G509" s="169"/>
      <c r="H509" s="169"/>
      <c r="I509" s="169"/>
      <c r="J509" s="169"/>
      <c r="K509" s="169"/>
      <c r="L509" s="169"/>
      <c r="M509" s="169"/>
      <c r="N509" s="169"/>
      <c r="O509" s="169"/>
      <c r="P509" s="169"/>
      <c r="Q509" s="169"/>
      <c r="R509" s="169"/>
      <c r="S509" s="169"/>
      <c r="T509" s="169"/>
      <c r="U509" s="169"/>
      <c r="V509" s="169"/>
      <c r="W509" s="169"/>
      <c r="X509" s="169"/>
      <c r="Y509" s="169"/>
      <c r="Z509" s="169"/>
      <c r="AA509" s="169"/>
      <c r="AB509" s="169"/>
      <c r="AC509" s="169"/>
      <c r="AD509" s="169"/>
      <c r="AE509" s="169"/>
    </row>
    <row r="510" spans="1:31" ht="13.9" customHeight="1">
      <c r="A510" s="169"/>
      <c r="B510" s="169"/>
      <c r="C510" s="169"/>
      <c r="D510" s="169"/>
      <c r="E510" s="169"/>
      <c r="F510" s="169"/>
      <c r="G510" s="169"/>
      <c r="H510" s="169"/>
      <c r="I510" s="169"/>
      <c r="J510" s="169"/>
      <c r="K510" s="169"/>
      <c r="L510" s="169"/>
      <c r="M510" s="169"/>
      <c r="N510" s="169"/>
      <c r="O510" s="169"/>
      <c r="P510" s="169"/>
      <c r="Q510" s="169"/>
      <c r="R510" s="169"/>
      <c r="S510" s="169"/>
      <c r="T510" s="169"/>
      <c r="U510" s="169"/>
      <c r="V510" s="169"/>
      <c r="W510" s="169"/>
      <c r="X510" s="169"/>
      <c r="Y510" s="169"/>
      <c r="Z510" s="169"/>
      <c r="AA510" s="169"/>
      <c r="AB510" s="169"/>
      <c r="AC510" s="169"/>
      <c r="AD510" s="169"/>
      <c r="AE510" s="169"/>
    </row>
    <row r="511" spans="1:31" ht="13.9" customHeight="1">
      <c r="A511" s="169"/>
      <c r="B511" s="169"/>
      <c r="C511" s="169"/>
      <c r="D511" s="169"/>
      <c r="E511" s="169"/>
      <c r="F511" s="169"/>
      <c r="G511" s="169"/>
      <c r="H511" s="169"/>
      <c r="I511" s="169"/>
      <c r="J511" s="169"/>
      <c r="K511" s="169"/>
      <c r="L511" s="169"/>
      <c r="M511" s="169"/>
      <c r="N511" s="169"/>
      <c r="O511" s="169"/>
      <c r="P511" s="169"/>
      <c r="Q511" s="169"/>
      <c r="R511" s="169"/>
      <c r="S511" s="169"/>
      <c r="T511" s="169"/>
      <c r="U511" s="169"/>
      <c r="V511" s="169"/>
      <c r="W511" s="169"/>
      <c r="X511" s="169"/>
      <c r="Y511" s="169"/>
      <c r="Z511" s="169"/>
      <c r="AA511" s="169"/>
      <c r="AB511" s="169"/>
      <c r="AC511" s="169"/>
      <c r="AD511" s="169"/>
      <c r="AE511" s="169"/>
    </row>
    <row r="512" spans="1:31" ht="13.9" customHeight="1">
      <c r="A512" s="169"/>
      <c r="B512" s="169"/>
      <c r="C512" s="169"/>
      <c r="D512" s="169"/>
      <c r="E512" s="169"/>
      <c r="F512" s="169"/>
      <c r="G512" s="169"/>
      <c r="H512" s="169"/>
      <c r="I512" s="169"/>
      <c r="J512" s="169"/>
      <c r="K512" s="169"/>
      <c r="L512" s="169"/>
      <c r="M512" s="169"/>
      <c r="N512" s="169"/>
      <c r="O512" s="169"/>
      <c r="P512" s="169"/>
      <c r="Q512" s="169"/>
      <c r="R512" s="169"/>
      <c r="S512" s="169"/>
      <c r="T512" s="169"/>
      <c r="U512" s="169"/>
      <c r="V512" s="169"/>
      <c r="W512" s="169"/>
      <c r="X512" s="169"/>
      <c r="Y512" s="169"/>
      <c r="Z512" s="169"/>
      <c r="AA512" s="169"/>
      <c r="AB512" s="169"/>
      <c r="AC512" s="169"/>
      <c r="AD512" s="169"/>
      <c r="AE512" s="169"/>
    </row>
    <row r="513" spans="1:31" ht="13.9" customHeight="1">
      <c r="A513" s="169"/>
      <c r="B513" s="169"/>
      <c r="C513" s="169"/>
      <c r="D513" s="169"/>
      <c r="E513" s="169"/>
      <c r="F513" s="169"/>
      <c r="G513" s="169"/>
      <c r="H513" s="169"/>
      <c r="I513" s="169"/>
      <c r="J513" s="169"/>
      <c r="K513" s="169"/>
      <c r="L513" s="169"/>
      <c r="M513" s="169"/>
      <c r="N513" s="169"/>
      <c r="O513" s="169"/>
      <c r="P513" s="169"/>
      <c r="Q513" s="169"/>
      <c r="R513" s="169"/>
      <c r="S513" s="169"/>
      <c r="T513" s="169"/>
      <c r="U513" s="169"/>
      <c r="V513" s="169"/>
      <c r="W513" s="169"/>
      <c r="X513" s="169"/>
      <c r="Y513" s="169"/>
      <c r="Z513" s="169"/>
      <c r="AA513" s="169"/>
      <c r="AB513" s="169"/>
      <c r="AC513" s="169"/>
      <c r="AD513" s="169"/>
      <c r="AE513" s="169"/>
    </row>
    <row r="514" spans="1:31" ht="13.9" customHeight="1">
      <c r="A514" s="169"/>
      <c r="B514" s="169"/>
      <c r="C514" s="169"/>
      <c r="D514" s="169"/>
      <c r="E514" s="169"/>
      <c r="F514" s="169"/>
      <c r="G514" s="169"/>
      <c r="H514" s="169"/>
      <c r="I514" s="169"/>
      <c r="J514" s="169"/>
      <c r="K514" s="169"/>
      <c r="L514" s="169"/>
      <c r="M514" s="169"/>
      <c r="N514" s="169"/>
      <c r="O514" s="169"/>
      <c r="P514" s="169"/>
      <c r="Q514" s="169"/>
      <c r="R514" s="169"/>
      <c r="S514" s="169"/>
      <c r="T514" s="169"/>
      <c r="U514" s="169"/>
      <c r="V514" s="169"/>
      <c r="W514" s="169"/>
      <c r="X514" s="169"/>
      <c r="Y514" s="169"/>
      <c r="Z514" s="169"/>
      <c r="AA514" s="169"/>
      <c r="AB514" s="169"/>
      <c r="AC514" s="169"/>
      <c r="AD514" s="169"/>
      <c r="AE514" s="169"/>
    </row>
    <row r="515" spans="1:31" ht="13.9" customHeight="1">
      <c r="A515" s="169"/>
      <c r="B515" s="169"/>
      <c r="C515" s="169"/>
      <c r="D515" s="169"/>
      <c r="E515" s="169"/>
      <c r="F515" s="169"/>
      <c r="G515" s="169"/>
      <c r="H515" s="169"/>
      <c r="I515" s="169"/>
      <c r="J515" s="169"/>
      <c r="K515" s="169"/>
      <c r="L515" s="169"/>
      <c r="M515" s="169"/>
      <c r="N515" s="169"/>
      <c r="O515" s="169"/>
      <c r="P515" s="169"/>
      <c r="Q515" s="169"/>
      <c r="R515" s="169"/>
      <c r="S515" s="169"/>
      <c r="T515" s="169"/>
      <c r="U515" s="169"/>
      <c r="V515" s="169"/>
      <c r="W515" s="169"/>
      <c r="X515" s="169"/>
      <c r="Y515" s="169"/>
      <c r="Z515" s="169"/>
      <c r="AA515" s="169"/>
      <c r="AB515" s="169"/>
      <c r="AC515" s="169"/>
      <c r="AD515" s="169"/>
      <c r="AE515" s="169"/>
    </row>
    <row r="516" spans="1:31" ht="13.9" customHeight="1">
      <c r="A516" s="169"/>
      <c r="B516" s="169"/>
      <c r="C516" s="169"/>
      <c r="D516" s="169"/>
      <c r="E516" s="169"/>
      <c r="F516" s="169"/>
      <c r="G516" s="169"/>
      <c r="H516" s="169"/>
      <c r="I516" s="169"/>
      <c r="J516" s="169"/>
      <c r="K516" s="169"/>
      <c r="L516" s="169"/>
      <c r="M516" s="169"/>
      <c r="N516" s="169"/>
      <c r="O516" s="169"/>
      <c r="P516" s="169"/>
      <c r="Q516" s="169"/>
      <c r="R516" s="169"/>
      <c r="S516" s="169"/>
      <c r="T516" s="169"/>
      <c r="U516" s="169"/>
      <c r="V516" s="169"/>
      <c r="W516" s="169"/>
      <c r="X516" s="169"/>
      <c r="Y516" s="169"/>
      <c r="Z516" s="169"/>
      <c r="AA516" s="169"/>
      <c r="AB516" s="169"/>
      <c r="AC516" s="169"/>
      <c r="AD516" s="169"/>
      <c r="AE516" s="169"/>
    </row>
    <row r="517" spans="1:31" ht="13.9" customHeight="1">
      <c r="A517" s="169"/>
      <c r="B517" s="169"/>
      <c r="C517" s="169"/>
      <c r="D517" s="169"/>
      <c r="E517" s="169"/>
      <c r="F517" s="169"/>
      <c r="G517" s="169"/>
      <c r="H517" s="169"/>
      <c r="I517" s="169"/>
      <c r="J517" s="169"/>
      <c r="K517" s="169"/>
      <c r="L517" s="169"/>
      <c r="M517" s="169"/>
      <c r="N517" s="169"/>
      <c r="O517" s="169"/>
      <c r="P517" s="169"/>
      <c r="Q517" s="169"/>
      <c r="R517" s="169"/>
      <c r="S517" s="169"/>
      <c r="T517" s="169"/>
      <c r="U517" s="169"/>
      <c r="V517" s="169"/>
      <c r="W517" s="169"/>
      <c r="X517" s="169"/>
      <c r="Y517" s="169"/>
      <c r="Z517" s="169"/>
      <c r="AA517" s="169"/>
      <c r="AB517" s="169"/>
      <c r="AC517" s="169"/>
      <c r="AD517" s="169"/>
      <c r="AE517" s="169"/>
    </row>
    <row r="518" spans="1:31" ht="13.9" customHeight="1">
      <c r="A518" s="169"/>
      <c r="B518" s="169"/>
      <c r="C518" s="169"/>
      <c r="D518" s="169"/>
      <c r="E518" s="169"/>
      <c r="F518" s="169"/>
      <c r="G518" s="169"/>
      <c r="H518" s="169"/>
      <c r="I518" s="169"/>
      <c r="J518" s="169"/>
      <c r="K518" s="169"/>
      <c r="L518" s="169"/>
      <c r="M518" s="169"/>
      <c r="N518" s="169"/>
      <c r="O518" s="169"/>
      <c r="P518" s="169"/>
      <c r="Q518" s="169"/>
      <c r="R518" s="169"/>
      <c r="S518" s="169"/>
      <c r="T518" s="169"/>
      <c r="U518" s="169"/>
      <c r="V518" s="169"/>
      <c r="W518" s="169"/>
      <c r="X518" s="169"/>
      <c r="Y518" s="169"/>
      <c r="Z518" s="169"/>
      <c r="AA518" s="169"/>
      <c r="AB518" s="169"/>
      <c r="AC518" s="169"/>
      <c r="AD518" s="169"/>
      <c r="AE518" s="169"/>
    </row>
    <row r="519" spans="1:31" ht="13.9" customHeight="1">
      <c r="A519" s="169"/>
      <c r="B519" s="169"/>
      <c r="C519" s="169"/>
      <c r="D519" s="169"/>
      <c r="E519" s="169"/>
      <c r="F519" s="169"/>
      <c r="G519" s="169"/>
      <c r="H519" s="169"/>
      <c r="I519" s="169"/>
      <c r="J519" s="169"/>
      <c r="K519" s="169"/>
      <c r="L519" s="169"/>
      <c r="M519" s="169"/>
      <c r="N519" s="169"/>
      <c r="O519" s="169"/>
      <c r="P519" s="169"/>
      <c r="Q519" s="169"/>
      <c r="R519" s="169"/>
      <c r="S519" s="169"/>
      <c r="T519" s="169"/>
      <c r="U519" s="169"/>
      <c r="V519" s="169"/>
      <c r="W519" s="169"/>
      <c r="X519" s="169"/>
      <c r="Y519" s="169"/>
      <c r="Z519" s="169"/>
      <c r="AA519" s="169"/>
      <c r="AB519" s="169"/>
      <c r="AC519" s="169"/>
      <c r="AD519" s="169"/>
      <c r="AE519" s="169"/>
    </row>
    <row r="520" spans="1:31" ht="13.9" customHeight="1">
      <c r="A520" s="169"/>
      <c r="B520" s="169"/>
      <c r="C520" s="169"/>
      <c r="D520" s="169"/>
      <c r="E520" s="169"/>
      <c r="F520" s="169"/>
      <c r="G520" s="169"/>
      <c r="H520" s="169"/>
      <c r="I520" s="169"/>
      <c r="J520" s="169"/>
      <c r="K520" s="169"/>
      <c r="L520" s="169"/>
      <c r="M520" s="169"/>
      <c r="N520" s="169"/>
      <c r="O520" s="169"/>
      <c r="P520" s="169"/>
      <c r="Q520" s="169"/>
      <c r="R520" s="169"/>
      <c r="S520" s="169"/>
      <c r="T520" s="169"/>
      <c r="U520" s="169"/>
      <c r="V520" s="169"/>
      <c r="W520" s="169"/>
      <c r="X520" s="169"/>
      <c r="Y520" s="169"/>
      <c r="Z520" s="169"/>
      <c r="AA520" s="169"/>
      <c r="AB520" s="169"/>
      <c r="AC520" s="169"/>
      <c r="AD520" s="169"/>
      <c r="AE520" s="169"/>
    </row>
    <row r="521" spans="1:31" ht="13.9" customHeight="1">
      <c r="A521" s="169"/>
      <c r="B521" s="169"/>
      <c r="C521" s="169"/>
      <c r="D521" s="169"/>
      <c r="E521" s="169"/>
      <c r="F521" s="169"/>
      <c r="G521" s="169"/>
      <c r="H521" s="169"/>
      <c r="I521" s="169"/>
      <c r="J521" s="169"/>
      <c r="K521" s="169"/>
      <c r="L521" s="169"/>
      <c r="M521" s="169"/>
      <c r="N521" s="169"/>
      <c r="O521" s="169"/>
      <c r="P521" s="169"/>
      <c r="Q521" s="169"/>
      <c r="R521" s="169"/>
      <c r="S521" s="169"/>
      <c r="T521" s="169"/>
      <c r="U521" s="169"/>
      <c r="V521" s="169"/>
      <c r="W521" s="169"/>
      <c r="X521" s="169"/>
      <c r="Y521" s="169"/>
      <c r="Z521" s="169"/>
      <c r="AA521" s="169"/>
      <c r="AB521" s="169"/>
      <c r="AC521" s="169"/>
      <c r="AD521" s="169"/>
      <c r="AE521" s="169"/>
    </row>
    <row r="522" spans="1:31" ht="13.9" customHeight="1">
      <c r="A522" s="169"/>
      <c r="B522" s="169"/>
      <c r="C522" s="169"/>
      <c r="D522" s="169"/>
      <c r="E522" s="169"/>
      <c r="F522" s="169"/>
      <c r="G522" s="169"/>
      <c r="H522" s="169"/>
      <c r="I522" s="169"/>
      <c r="J522" s="169"/>
      <c r="K522" s="169"/>
      <c r="L522" s="169"/>
      <c r="M522" s="169"/>
      <c r="N522" s="169"/>
      <c r="O522" s="169"/>
      <c r="P522" s="169"/>
      <c r="Q522" s="169"/>
      <c r="R522" s="169"/>
      <c r="S522" s="169"/>
      <c r="T522" s="169"/>
      <c r="U522" s="169"/>
      <c r="V522" s="169"/>
      <c r="W522" s="169"/>
      <c r="X522" s="169"/>
      <c r="Y522" s="169"/>
      <c r="Z522" s="169"/>
      <c r="AA522" s="169"/>
      <c r="AB522" s="169"/>
      <c r="AC522" s="169"/>
      <c r="AD522" s="169"/>
      <c r="AE522" s="169"/>
    </row>
    <row r="523" spans="1:31" ht="13.9" customHeight="1">
      <c r="A523" s="169"/>
      <c r="B523" s="169"/>
      <c r="C523" s="169"/>
      <c r="D523" s="169"/>
      <c r="E523" s="169"/>
      <c r="F523" s="169"/>
      <c r="G523" s="169"/>
      <c r="H523" s="169"/>
      <c r="I523" s="169"/>
      <c r="J523" s="169"/>
      <c r="K523" s="169"/>
      <c r="L523" s="169"/>
      <c r="M523" s="169"/>
      <c r="N523" s="169"/>
      <c r="O523" s="169"/>
      <c r="P523" s="169"/>
      <c r="Q523" s="169"/>
      <c r="R523" s="169"/>
      <c r="S523" s="169"/>
      <c r="T523" s="169"/>
      <c r="U523" s="169"/>
      <c r="V523" s="169"/>
      <c r="W523" s="169"/>
      <c r="X523" s="169"/>
      <c r="Y523" s="169"/>
      <c r="Z523" s="169"/>
      <c r="AA523" s="169"/>
      <c r="AB523" s="169"/>
      <c r="AC523" s="169"/>
      <c r="AD523" s="169"/>
      <c r="AE523" s="169"/>
    </row>
    <row r="524" spans="1:31" ht="13.9" customHeight="1">
      <c r="A524" s="169"/>
      <c r="B524" s="169"/>
      <c r="C524" s="169"/>
      <c r="D524" s="169"/>
      <c r="E524" s="169"/>
      <c r="F524" s="169"/>
      <c r="G524" s="169"/>
      <c r="H524" s="169"/>
      <c r="I524" s="169"/>
      <c r="J524" s="169"/>
      <c r="K524" s="169"/>
      <c r="L524" s="169"/>
      <c r="M524" s="169"/>
      <c r="N524" s="169"/>
      <c r="O524" s="169"/>
      <c r="P524" s="169"/>
      <c r="Q524" s="169"/>
      <c r="R524" s="169"/>
      <c r="S524" s="169"/>
      <c r="T524" s="169"/>
      <c r="U524" s="169"/>
      <c r="V524" s="169"/>
      <c r="W524" s="169"/>
      <c r="X524" s="169"/>
      <c r="Y524" s="169"/>
      <c r="Z524" s="169"/>
      <c r="AA524" s="169"/>
      <c r="AB524" s="169"/>
      <c r="AC524" s="169"/>
      <c r="AD524" s="169"/>
      <c r="AE524" s="169"/>
    </row>
    <row r="525" spans="1:31" ht="13.9" customHeight="1">
      <c r="A525" s="169"/>
      <c r="B525" s="169"/>
      <c r="C525" s="169"/>
      <c r="D525" s="169"/>
      <c r="E525" s="169"/>
      <c r="F525" s="169"/>
      <c r="G525" s="169"/>
      <c r="H525" s="169"/>
      <c r="I525" s="169"/>
      <c r="J525" s="169"/>
      <c r="K525" s="169"/>
      <c r="L525" s="169"/>
      <c r="M525" s="169"/>
      <c r="N525" s="169"/>
      <c r="O525" s="169"/>
      <c r="P525" s="169"/>
      <c r="Q525" s="169"/>
      <c r="R525" s="169"/>
      <c r="S525" s="169"/>
      <c r="T525" s="169"/>
      <c r="U525" s="169"/>
      <c r="V525" s="169"/>
      <c r="W525" s="169"/>
      <c r="X525" s="169"/>
      <c r="Y525" s="169"/>
      <c r="Z525" s="169"/>
      <c r="AA525" s="169"/>
      <c r="AB525" s="169"/>
      <c r="AC525" s="169"/>
      <c r="AD525" s="169"/>
      <c r="AE525" s="169"/>
    </row>
    <row r="526" spans="1:31" ht="13.9" customHeight="1">
      <c r="A526" s="169"/>
      <c r="B526" s="169"/>
      <c r="C526" s="169"/>
      <c r="D526" s="169"/>
      <c r="E526" s="169"/>
      <c r="F526" s="169"/>
      <c r="G526" s="169"/>
      <c r="H526" s="169"/>
      <c r="I526" s="169"/>
      <c r="J526" s="169"/>
      <c r="K526" s="169"/>
      <c r="L526" s="169"/>
      <c r="M526" s="169"/>
      <c r="N526" s="169"/>
      <c r="O526" s="169"/>
      <c r="P526" s="169"/>
      <c r="Q526" s="169"/>
      <c r="R526" s="169"/>
      <c r="S526" s="169"/>
      <c r="T526" s="169"/>
      <c r="U526" s="169"/>
      <c r="V526" s="169"/>
      <c r="W526" s="169"/>
      <c r="X526" s="169"/>
      <c r="Y526" s="169"/>
      <c r="Z526" s="169"/>
      <c r="AA526" s="169"/>
      <c r="AB526" s="169"/>
      <c r="AC526" s="169"/>
      <c r="AD526" s="169"/>
      <c r="AE526" s="169"/>
    </row>
    <row r="527" spans="1:31" ht="13.9" customHeight="1">
      <c r="A527" s="169"/>
      <c r="B527" s="169"/>
      <c r="C527" s="169"/>
      <c r="D527" s="169"/>
      <c r="E527" s="169"/>
      <c r="F527" s="169"/>
      <c r="G527" s="169"/>
      <c r="H527" s="169"/>
      <c r="I527" s="169"/>
      <c r="J527" s="169"/>
      <c r="K527" s="169"/>
      <c r="L527" s="169"/>
      <c r="M527" s="169"/>
      <c r="N527" s="169"/>
      <c r="O527" s="169"/>
      <c r="P527" s="169"/>
      <c r="Q527" s="169"/>
      <c r="R527" s="169"/>
      <c r="S527" s="169"/>
      <c r="T527" s="169"/>
      <c r="U527" s="169"/>
      <c r="V527" s="169"/>
      <c r="W527" s="169"/>
      <c r="X527" s="169"/>
      <c r="Y527" s="169"/>
      <c r="Z527" s="169"/>
      <c r="AA527" s="169"/>
      <c r="AB527" s="169"/>
      <c r="AC527" s="169"/>
      <c r="AD527" s="169"/>
      <c r="AE527" s="169"/>
    </row>
    <row r="528" spans="1:31" ht="13.9" customHeight="1">
      <c r="A528" s="169"/>
      <c r="B528" s="169"/>
      <c r="C528" s="169"/>
      <c r="D528" s="169"/>
      <c r="E528" s="169"/>
      <c r="F528" s="169"/>
      <c r="G528" s="169"/>
      <c r="H528" s="169"/>
      <c r="I528" s="169"/>
      <c r="J528" s="169"/>
      <c r="K528" s="169"/>
      <c r="L528" s="169"/>
      <c r="M528" s="169"/>
      <c r="N528" s="169"/>
      <c r="O528" s="169"/>
      <c r="P528" s="169"/>
      <c r="Q528" s="169"/>
      <c r="R528" s="169"/>
      <c r="S528" s="169"/>
      <c r="T528" s="169"/>
      <c r="U528" s="169"/>
      <c r="V528" s="169"/>
      <c r="W528" s="169"/>
      <c r="X528" s="169"/>
      <c r="Y528" s="169"/>
      <c r="Z528" s="169"/>
      <c r="AA528" s="169"/>
      <c r="AB528" s="169"/>
      <c r="AC528" s="169"/>
      <c r="AD528" s="169"/>
      <c r="AE528" s="169"/>
    </row>
    <row r="529" spans="1:31" ht="13.9" customHeight="1">
      <c r="A529" s="169"/>
      <c r="B529" s="169"/>
      <c r="C529" s="169"/>
      <c r="D529" s="169"/>
      <c r="E529" s="169"/>
      <c r="F529" s="169"/>
      <c r="G529" s="169"/>
      <c r="H529" s="169"/>
      <c r="I529" s="169"/>
      <c r="J529" s="169"/>
      <c r="K529" s="169"/>
      <c r="L529" s="169"/>
      <c r="M529" s="169"/>
      <c r="N529" s="169"/>
      <c r="O529" s="169"/>
      <c r="P529" s="169"/>
      <c r="Q529" s="169"/>
      <c r="R529" s="169"/>
      <c r="S529" s="169"/>
      <c r="T529" s="169"/>
      <c r="U529" s="169"/>
      <c r="V529" s="169"/>
      <c r="W529" s="169"/>
      <c r="X529" s="169"/>
      <c r="Y529" s="169"/>
      <c r="Z529" s="169"/>
      <c r="AA529" s="169"/>
      <c r="AB529" s="169"/>
      <c r="AC529" s="169"/>
      <c r="AD529" s="169"/>
      <c r="AE529" s="169"/>
    </row>
    <row r="530" spans="1:31" ht="13.9" customHeight="1">
      <c r="A530" s="169"/>
      <c r="B530" s="169"/>
      <c r="C530" s="169"/>
      <c r="D530" s="169"/>
      <c r="E530" s="169"/>
      <c r="F530" s="169"/>
      <c r="G530" s="169"/>
      <c r="H530" s="169"/>
      <c r="I530" s="169"/>
      <c r="J530" s="169"/>
      <c r="K530" s="169"/>
      <c r="L530" s="169"/>
      <c r="M530" s="169"/>
      <c r="N530" s="169"/>
      <c r="O530" s="169"/>
      <c r="P530" s="169"/>
      <c r="Q530" s="169"/>
      <c r="R530" s="169"/>
      <c r="S530" s="169"/>
      <c r="T530" s="169"/>
      <c r="U530" s="169"/>
      <c r="V530" s="169"/>
      <c r="W530" s="169"/>
      <c r="X530" s="169"/>
      <c r="Y530" s="169"/>
      <c r="Z530" s="169"/>
      <c r="AA530" s="169"/>
      <c r="AB530" s="169"/>
      <c r="AC530" s="169"/>
      <c r="AD530" s="169"/>
      <c r="AE530" s="169"/>
    </row>
    <row r="531" spans="1:31" ht="13.9" customHeight="1">
      <c r="A531" s="169"/>
      <c r="B531" s="169"/>
      <c r="C531" s="169"/>
      <c r="D531" s="169"/>
      <c r="E531" s="169"/>
      <c r="F531" s="169"/>
      <c r="G531" s="169"/>
      <c r="H531" s="169"/>
      <c r="I531" s="169"/>
      <c r="J531" s="169"/>
      <c r="K531" s="169"/>
      <c r="L531" s="169"/>
      <c r="M531" s="169"/>
      <c r="N531" s="169"/>
      <c r="O531" s="169"/>
      <c r="P531" s="169"/>
      <c r="Q531" s="169"/>
      <c r="R531" s="169"/>
      <c r="S531" s="169"/>
      <c r="T531" s="169"/>
      <c r="U531" s="169"/>
      <c r="V531" s="169"/>
      <c r="W531" s="169"/>
      <c r="X531" s="169"/>
      <c r="Y531" s="169"/>
      <c r="Z531" s="169"/>
      <c r="AA531" s="169"/>
      <c r="AB531" s="169"/>
      <c r="AC531" s="169"/>
      <c r="AD531" s="169"/>
      <c r="AE531" s="169"/>
    </row>
    <row r="532" spans="1:31" ht="13.9" customHeight="1">
      <c r="A532" s="169"/>
      <c r="B532" s="169"/>
      <c r="C532" s="169"/>
      <c r="D532" s="169"/>
      <c r="E532" s="169"/>
      <c r="F532" s="169"/>
      <c r="G532" s="169"/>
      <c r="H532" s="169"/>
      <c r="I532" s="169"/>
      <c r="J532" s="169"/>
      <c r="K532" s="169"/>
      <c r="L532" s="169"/>
      <c r="M532" s="169"/>
      <c r="N532" s="169"/>
      <c r="O532" s="169"/>
      <c r="P532" s="169"/>
      <c r="Q532" s="169"/>
      <c r="R532" s="169"/>
      <c r="S532" s="169"/>
      <c r="T532" s="169"/>
      <c r="U532" s="169"/>
      <c r="V532" s="169"/>
      <c r="W532" s="169"/>
      <c r="X532" s="169"/>
      <c r="Y532" s="169"/>
      <c r="Z532" s="169"/>
      <c r="AA532" s="169"/>
      <c r="AB532" s="169"/>
      <c r="AC532" s="169"/>
      <c r="AD532" s="169"/>
      <c r="AE532" s="169"/>
    </row>
    <row r="533" spans="1:31" ht="13.9" customHeight="1">
      <c r="A533" s="169"/>
      <c r="B533" s="169"/>
      <c r="C533" s="169"/>
      <c r="D533" s="169"/>
      <c r="E533" s="169"/>
      <c r="F533" s="169"/>
      <c r="G533" s="169"/>
      <c r="H533" s="169"/>
      <c r="I533" s="169"/>
      <c r="J533" s="169"/>
      <c r="K533" s="169"/>
      <c r="L533" s="169"/>
      <c r="M533" s="169"/>
      <c r="N533" s="169"/>
      <c r="O533" s="169"/>
      <c r="P533" s="169"/>
      <c r="Q533" s="169"/>
      <c r="R533" s="169"/>
      <c r="S533" s="169"/>
      <c r="T533" s="169"/>
      <c r="U533" s="169"/>
      <c r="V533" s="169"/>
      <c r="W533" s="169"/>
      <c r="X533" s="169"/>
      <c r="Y533" s="169"/>
      <c r="Z533" s="169"/>
      <c r="AA533" s="169"/>
      <c r="AB533" s="169"/>
      <c r="AC533" s="169"/>
      <c r="AD533" s="169"/>
      <c r="AE533" s="169"/>
    </row>
    <row r="534" spans="1:31" ht="13.9" customHeight="1">
      <c r="A534" s="169"/>
      <c r="B534" s="169"/>
      <c r="C534" s="169"/>
      <c r="D534" s="169"/>
      <c r="E534" s="169"/>
      <c r="F534" s="169"/>
      <c r="G534" s="169"/>
      <c r="H534" s="169"/>
      <c r="I534" s="169"/>
      <c r="J534" s="169"/>
      <c r="K534" s="169"/>
      <c r="L534" s="169"/>
      <c r="M534" s="169"/>
      <c r="N534" s="169"/>
      <c r="O534" s="169"/>
      <c r="P534" s="169"/>
      <c r="Q534" s="169"/>
      <c r="R534" s="169"/>
      <c r="S534" s="169"/>
      <c r="T534" s="169"/>
      <c r="U534" s="169"/>
      <c r="V534" s="169"/>
      <c r="W534" s="169"/>
      <c r="X534" s="169"/>
      <c r="Y534" s="169"/>
      <c r="Z534" s="169"/>
      <c r="AA534" s="169"/>
      <c r="AB534" s="169"/>
      <c r="AC534" s="169"/>
      <c r="AD534" s="169"/>
      <c r="AE534" s="169"/>
    </row>
    <row r="535" spans="1:31" ht="13.9" customHeight="1">
      <c r="A535" s="169"/>
      <c r="B535" s="169"/>
      <c r="C535" s="169"/>
      <c r="D535" s="169"/>
      <c r="E535" s="169"/>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row>
    <row r="536" spans="1:31" ht="13.9" customHeight="1">
      <c r="A536" s="169"/>
      <c r="B536" s="169"/>
      <c r="C536" s="169"/>
      <c r="D536" s="169"/>
      <c r="E536" s="169"/>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row>
    <row r="537" spans="1:31" ht="13.9" customHeight="1">
      <c r="A537" s="169"/>
      <c r="B537" s="169"/>
      <c r="C537" s="169"/>
      <c r="D537" s="169"/>
      <c r="E537" s="169"/>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row>
    <row r="538" spans="1:31" ht="13.9" customHeight="1">
      <c r="A538" s="169"/>
      <c r="B538" s="169"/>
      <c r="C538" s="169"/>
      <c r="D538" s="169"/>
      <c r="E538" s="169"/>
      <c r="F538" s="169"/>
      <c r="G538" s="169"/>
      <c r="H538" s="169"/>
      <c r="I538" s="169"/>
      <c r="J538" s="169"/>
      <c r="K538" s="169"/>
      <c r="L538" s="169"/>
      <c r="M538" s="169"/>
      <c r="N538" s="169"/>
      <c r="O538" s="169"/>
      <c r="P538" s="169"/>
      <c r="Q538" s="169"/>
      <c r="R538" s="169"/>
      <c r="S538" s="169"/>
      <c r="T538" s="169"/>
      <c r="U538" s="169"/>
      <c r="V538" s="169"/>
      <c r="W538" s="169"/>
      <c r="X538" s="169"/>
      <c r="Y538" s="169"/>
      <c r="Z538" s="169"/>
      <c r="AA538" s="169"/>
      <c r="AB538" s="169"/>
      <c r="AC538" s="169"/>
      <c r="AD538" s="169"/>
      <c r="AE538" s="169"/>
    </row>
    <row r="539" spans="1:31" ht="13.9" customHeight="1">
      <c r="A539" s="169"/>
      <c r="B539" s="169"/>
      <c r="C539" s="169"/>
      <c r="D539" s="169"/>
      <c r="E539" s="169"/>
      <c r="F539" s="169"/>
      <c r="G539" s="169"/>
      <c r="H539" s="169"/>
      <c r="I539" s="169"/>
      <c r="J539" s="169"/>
      <c r="K539" s="169"/>
      <c r="L539" s="169"/>
      <c r="M539" s="169"/>
      <c r="N539" s="169"/>
      <c r="O539" s="169"/>
      <c r="P539" s="169"/>
      <c r="Q539" s="169"/>
      <c r="R539" s="169"/>
      <c r="S539" s="169"/>
      <c r="T539" s="169"/>
      <c r="U539" s="169"/>
      <c r="V539" s="169"/>
      <c r="W539" s="169"/>
      <c r="X539" s="169"/>
      <c r="Y539" s="169"/>
      <c r="Z539" s="169"/>
      <c r="AA539" s="169"/>
      <c r="AB539" s="169"/>
      <c r="AC539" s="169"/>
      <c r="AD539" s="169"/>
      <c r="AE539" s="169"/>
    </row>
    <row r="540" spans="1:31" ht="13.9" customHeight="1">
      <c r="A540" s="169"/>
      <c r="B540" s="169"/>
      <c r="C540" s="169"/>
      <c r="D540" s="169"/>
      <c r="E540" s="169"/>
      <c r="F540" s="169"/>
      <c r="G540" s="169"/>
      <c r="H540" s="169"/>
      <c r="I540" s="169"/>
      <c r="J540" s="169"/>
      <c r="K540" s="169"/>
      <c r="L540" s="169"/>
      <c r="M540" s="169"/>
      <c r="N540" s="169"/>
      <c r="O540" s="169"/>
      <c r="P540" s="169"/>
      <c r="Q540" s="169"/>
      <c r="R540" s="169"/>
      <c r="S540" s="169"/>
      <c r="T540" s="169"/>
      <c r="U540" s="169"/>
      <c r="V540" s="169"/>
      <c r="W540" s="169"/>
      <c r="X540" s="169"/>
      <c r="Y540" s="169"/>
      <c r="Z540" s="169"/>
      <c r="AA540" s="169"/>
      <c r="AB540" s="169"/>
      <c r="AC540" s="169"/>
      <c r="AD540" s="169"/>
      <c r="AE540" s="169"/>
    </row>
    <row r="541" spans="1:31" ht="13.9" customHeight="1">
      <c r="A541" s="169"/>
      <c r="B541" s="169"/>
      <c r="C541" s="169"/>
      <c r="D541" s="169"/>
      <c r="E541" s="169"/>
      <c r="F541" s="169"/>
      <c r="G541" s="169"/>
      <c r="H541" s="169"/>
      <c r="I541" s="169"/>
      <c r="J541" s="169"/>
      <c r="K541" s="169"/>
      <c r="L541" s="169"/>
      <c r="M541" s="169"/>
      <c r="N541" s="169"/>
      <c r="O541" s="169"/>
      <c r="P541" s="169"/>
      <c r="Q541" s="169"/>
      <c r="R541" s="169"/>
      <c r="S541" s="169"/>
      <c r="T541" s="169"/>
      <c r="U541" s="169"/>
      <c r="V541" s="169"/>
      <c r="W541" s="169"/>
      <c r="X541" s="169"/>
      <c r="Y541" s="169"/>
      <c r="Z541" s="169"/>
      <c r="AA541" s="169"/>
      <c r="AB541" s="169"/>
      <c r="AC541" s="169"/>
      <c r="AD541" s="169"/>
      <c r="AE541" s="169"/>
    </row>
    <row r="542" spans="1:31" ht="13.9" customHeight="1">
      <c r="A542" s="169"/>
      <c r="B542" s="169"/>
      <c r="C542" s="169"/>
      <c r="D542" s="169"/>
      <c r="E542" s="169"/>
      <c r="F542" s="169"/>
      <c r="G542" s="169"/>
      <c r="H542" s="169"/>
      <c r="I542" s="169"/>
      <c r="J542" s="169"/>
      <c r="K542" s="169"/>
      <c r="L542" s="169"/>
      <c r="M542" s="169"/>
      <c r="N542" s="169"/>
      <c r="O542" s="169"/>
      <c r="P542" s="169"/>
      <c r="Q542" s="169"/>
      <c r="R542" s="169"/>
      <c r="S542" s="169"/>
      <c r="T542" s="169"/>
      <c r="U542" s="169"/>
      <c r="V542" s="169"/>
      <c r="W542" s="169"/>
      <c r="X542" s="169"/>
      <c r="Y542" s="169"/>
      <c r="Z542" s="169"/>
      <c r="AA542" s="169"/>
      <c r="AB542" s="169"/>
      <c r="AC542" s="169"/>
      <c r="AD542" s="169"/>
      <c r="AE542" s="169"/>
    </row>
    <row r="543" spans="1:31" ht="13.9" customHeight="1">
      <c r="A543" s="169"/>
      <c r="B543" s="169"/>
      <c r="C543" s="169"/>
      <c r="D543" s="169"/>
      <c r="E543" s="169"/>
      <c r="F543" s="169"/>
      <c r="G543" s="169"/>
      <c r="H543" s="169"/>
      <c r="I543" s="169"/>
      <c r="J543" s="169"/>
      <c r="K543" s="169"/>
      <c r="L543" s="169"/>
      <c r="M543" s="169"/>
      <c r="N543" s="169"/>
      <c r="O543" s="169"/>
      <c r="P543" s="169"/>
      <c r="Q543" s="169"/>
      <c r="R543" s="169"/>
      <c r="S543" s="169"/>
      <c r="T543" s="169"/>
      <c r="U543" s="169"/>
      <c r="V543" s="169"/>
      <c r="W543" s="169"/>
      <c r="X543" s="169"/>
      <c r="Y543" s="169"/>
      <c r="Z543" s="169"/>
      <c r="AA543" s="169"/>
      <c r="AB543" s="169"/>
      <c r="AC543" s="169"/>
      <c r="AD543" s="169"/>
      <c r="AE543" s="169"/>
    </row>
    <row r="544" spans="1:31" ht="13.9" customHeight="1">
      <c r="A544" s="169"/>
      <c r="B544" s="169"/>
      <c r="C544" s="169"/>
      <c r="D544" s="169"/>
      <c r="E544" s="169"/>
      <c r="F544" s="169"/>
      <c r="G544" s="169"/>
      <c r="H544" s="169"/>
      <c r="I544" s="169"/>
      <c r="J544" s="169"/>
      <c r="K544" s="169"/>
      <c r="L544" s="169"/>
      <c r="M544" s="169"/>
      <c r="N544" s="169"/>
      <c r="O544" s="169"/>
      <c r="P544" s="169"/>
      <c r="Q544" s="169"/>
      <c r="R544" s="169"/>
      <c r="S544" s="169"/>
      <c r="T544" s="169"/>
      <c r="U544" s="169"/>
      <c r="V544" s="169"/>
      <c r="W544" s="169"/>
      <c r="X544" s="169"/>
      <c r="Y544" s="169"/>
      <c r="Z544" s="169"/>
      <c r="AA544" s="169"/>
      <c r="AB544" s="169"/>
      <c r="AC544" s="169"/>
      <c r="AD544" s="169"/>
      <c r="AE544" s="169"/>
    </row>
    <row r="545" spans="1:31" ht="13.9" customHeight="1">
      <c r="A545" s="169"/>
      <c r="B545" s="169"/>
      <c r="C545" s="169"/>
      <c r="D545" s="169"/>
      <c r="E545" s="169"/>
      <c r="F545" s="169"/>
      <c r="G545" s="169"/>
      <c r="H545" s="169"/>
      <c r="I545" s="169"/>
      <c r="J545" s="169"/>
      <c r="K545" s="169"/>
      <c r="L545" s="169"/>
      <c r="M545" s="169"/>
      <c r="N545" s="169"/>
      <c r="O545" s="169"/>
      <c r="P545" s="169"/>
      <c r="Q545" s="169"/>
      <c r="R545" s="169"/>
      <c r="S545" s="169"/>
      <c r="T545" s="169"/>
      <c r="U545" s="169"/>
      <c r="V545" s="169"/>
      <c r="W545" s="169"/>
      <c r="X545" s="169"/>
      <c r="Y545" s="169"/>
      <c r="Z545" s="169"/>
      <c r="AA545" s="169"/>
      <c r="AB545" s="169"/>
      <c r="AC545" s="169"/>
      <c r="AD545" s="169"/>
      <c r="AE545" s="169"/>
    </row>
    <row r="546" spans="1:31" ht="13.9" customHeight="1">
      <c r="A546" s="169"/>
      <c r="B546" s="169"/>
      <c r="C546" s="169"/>
      <c r="D546" s="169"/>
      <c r="E546" s="169"/>
      <c r="F546" s="169"/>
      <c r="G546" s="169"/>
      <c r="H546" s="169"/>
      <c r="I546" s="169"/>
      <c r="J546" s="169"/>
      <c r="K546" s="169"/>
      <c r="L546" s="169"/>
      <c r="M546" s="169"/>
      <c r="N546" s="169"/>
      <c r="O546" s="169"/>
      <c r="P546" s="169"/>
      <c r="Q546" s="169"/>
      <c r="R546" s="169"/>
      <c r="S546" s="169"/>
      <c r="T546" s="169"/>
      <c r="U546" s="169"/>
      <c r="V546" s="169"/>
      <c r="W546" s="169"/>
      <c r="X546" s="169"/>
      <c r="Y546" s="169"/>
      <c r="Z546" s="169"/>
      <c r="AA546" s="169"/>
      <c r="AB546" s="169"/>
      <c r="AC546" s="169"/>
      <c r="AD546" s="169"/>
      <c r="AE546" s="169"/>
    </row>
    <row r="547" spans="1:31" ht="13.9" customHeight="1">
      <c r="A547" s="169"/>
      <c r="B547" s="169"/>
      <c r="C547" s="169"/>
      <c r="D547" s="169"/>
      <c r="E547" s="169"/>
      <c r="F547" s="169"/>
      <c r="G547" s="169"/>
      <c r="H547" s="169"/>
      <c r="I547" s="169"/>
      <c r="J547" s="169"/>
      <c r="K547" s="169"/>
      <c r="L547" s="169"/>
      <c r="M547" s="169"/>
      <c r="N547" s="169"/>
      <c r="O547" s="169"/>
      <c r="P547" s="169"/>
      <c r="Q547" s="169"/>
      <c r="R547" s="169"/>
      <c r="S547" s="169"/>
      <c r="T547" s="169"/>
      <c r="U547" s="169"/>
      <c r="V547" s="169"/>
      <c r="W547" s="169"/>
      <c r="X547" s="169"/>
      <c r="Y547" s="169"/>
      <c r="Z547" s="169"/>
      <c r="AA547" s="169"/>
      <c r="AB547" s="169"/>
      <c r="AC547" s="169"/>
      <c r="AD547" s="169"/>
      <c r="AE547" s="169"/>
    </row>
    <row r="548" spans="1:31" ht="13.9" customHeight="1">
      <c r="A548" s="169"/>
      <c r="B548" s="169"/>
      <c r="C548" s="169"/>
      <c r="D548" s="169"/>
      <c r="E548" s="169"/>
      <c r="F548" s="169"/>
      <c r="G548" s="169"/>
      <c r="H548" s="169"/>
      <c r="I548" s="169"/>
      <c r="J548" s="169"/>
      <c r="K548" s="169"/>
      <c r="L548" s="169"/>
      <c r="M548" s="169"/>
      <c r="N548" s="169"/>
      <c r="O548" s="169"/>
      <c r="P548" s="169"/>
      <c r="Q548" s="169"/>
      <c r="R548" s="169"/>
      <c r="S548" s="169"/>
      <c r="T548" s="169"/>
      <c r="U548" s="169"/>
      <c r="V548" s="169"/>
      <c r="W548" s="169"/>
      <c r="X548" s="169"/>
      <c r="Y548" s="169"/>
      <c r="Z548" s="169"/>
      <c r="AA548" s="169"/>
      <c r="AB548" s="169"/>
      <c r="AC548" s="169"/>
      <c r="AD548" s="169"/>
      <c r="AE548" s="169"/>
    </row>
    <row r="549" spans="1:31" ht="13.9" customHeight="1">
      <c r="A549" s="169"/>
      <c r="B549" s="169"/>
      <c r="C549" s="169"/>
      <c r="D549" s="169"/>
      <c r="E549" s="169"/>
      <c r="F549" s="169"/>
      <c r="G549" s="169"/>
      <c r="H549" s="169"/>
      <c r="I549" s="169"/>
      <c r="J549" s="169"/>
      <c r="K549" s="169"/>
      <c r="L549" s="169"/>
      <c r="M549" s="169"/>
      <c r="N549" s="169"/>
      <c r="O549" s="169"/>
      <c r="P549" s="169"/>
      <c r="Q549" s="169"/>
      <c r="R549" s="169"/>
      <c r="S549" s="169"/>
      <c r="T549" s="169"/>
      <c r="U549" s="169"/>
      <c r="V549" s="169"/>
      <c r="W549" s="169"/>
      <c r="X549" s="169"/>
      <c r="Y549" s="169"/>
      <c r="Z549" s="169"/>
      <c r="AA549" s="169"/>
      <c r="AB549" s="169"/>
      <c r="AC549" s="169"/>
      <c r="AD549" s="169"/>
      <c r="AE549" s="169"/>
    </row>
    <row r="550" spans="1:31" ht="13.9" customHeight="1">
      <c r="A550" s="169"/>
      <c r="B550" s="169"/>
      <c r="C550" s="169"/>
      <c r="D550" s="169"/>
      <c r="E550" s="169"/>
      <c r="F550" s="169"/>
      <c r="G550" s="169"/>
      <c r="H550" s="169"/>
      <c r="I550" s="169"/>
      <c r="J550" s="169"/>
      <c r="K550" s="169"/>
      <c r="L550" s="169"/>
      <c r="M550" s="169"/>
      <c r="N550" s="169"/>
      <c r="O550" s="169"/>
      <c r="P550" s="169"/>
      <c r="Q550" s="169"/>
      <c r="R550" s="169"/>
      <c r="S550" s="169"/>
      <c r="T550" s="169"/>
      <c r="U550" s="169"/>
      <c r="V550" s="169"/>
      <c r="W550" s="169"/>
      <c r="X550" s="169"/>
      <c r="Y550" s="169"/>
      <c r="Z550" s="169"/>
      <c r="AA550" s="169"/>
      <c r="AB550" s="169"/>
      <c r="AC550" s="169"/>
      <c r="AD550" s="169"/>
      <c r="AE550" s="169"/>
    </row>
    <row r="551" spans="1:31" ht="13.9" customHeight="1">
      <c r="A551" s="169"/>
      <c r="B551" s="169"/>
      <c r="C551" s="169"/>
      <c r="D551" s="169"/>
      <c r="E551" s="169"/>
      <c r="F551" s="169"/>
      <c r="G551" s="169"/>
      <c r="H551" s="169"/>
      <c r="I551" s="169"/>
      <c r="J551" s="169"/>
      <c r="K551" s="169"/>
      <c r="L551" s="169"/>
      <c r="M551" s="169"/>
      <c r="N551" s="169"/>
      <c r="O551" s="169"/>
      <c r="P551" s="169"/>
      <c r="Q551" s="169"/>
      <c r="R551" s="169"/>
      <c r="S551" s="169"/>
      <c r="T551" s="169"/>
      <c r="U551" s="169"/>
      <c r="V551" s="169"/>
      <c r="W551" s="169"/>
      <c r="X551" s="169"/>
      <c r="Y551" s="169"/>
      <c r="Z551" s="169"/>
      <c r="AA551" s="169"/>
      <c r="AB551" s="169"/>
      <c r="AC551" s="169"/>
      <c r="AD551" s="169"/>
      <c r="AE551" s="169"/>
    </row>
    <row r="552" spans="1:31" ht="13.9" customHeight="1">
      <c r="A552" s="169"/>
      <c r="B552" s="169"/>
      <c r="C552" s="169"/>
      <c r="D552" s="169"/>
      <c r="E552" s="169"/>
      <c r="F552" s="169"/>
      <c r="G552" s="169"/>
      <c r="H552" s="169"/>
      <c r="I552" s="169"/>
      <c r="J552" s="169"/>
      <c r="K552" s="169"/>
      <c r="L552" s="169"/>
      <c r="M552" s="169"/>
      <c r="N552" s="169"/>
      <c r="O552" s="169"/>
      <c r="P552" s="169"/>
      <c r="Q552" s="169"/>
      <c r="R552" s="169"/>
      <c r="S552" s="169"/>
      <c r="T552" s="169"/>
      <c r="U552" s="169"/>
      <c r="V552" s="169"/>
      <c r="W552" s="169"/>
      <c r="X552" s="169"/>
      <c r="Y552" s="169"/>
      <c r="Z552" s="169"/>
      <c r="AA552" s="169"/>
      <c r="AB552" s="169"/>
      <c r="AC552" s="169"/>
      <c r="AD552" s="169"/>
      <c r="AE552" s="169"/>
    </row>
    <row r="553" spans="1:31" ht="13.9" customHeight="1">
      <c r="A553" s="169"/>
      <c r="B553" s="169"/>
      <c r="C553" s="169"/>
      <c r="D553" s="169"/>
      <c r="E553" s="169"/>
      <c r="F553" s="169"/>
      <c r="G553" s="169"/>
      <c r="H553" s="169"/>
      <c r="I553" s="169"/>
      <c r="J553" s="169"/>
      <c r="K553" s="169"/>
      <c r="L553" s="169"/>
      <c r="M553" s="169"/>
      <c r="N553" s="169"/>
      <c r="O553" s="169"/>
      <c r="P553" s="169"/>
      <c r="Q553" s="169"/>
      <c r="R553" s="169"/>
      <c r="S553" s="169"/>
      <c r="T553" s="169"/>
      <c r="U553" s="169"/>
      <c r="V553" s="169"/>
      <c r="W553" s="169"/>
      <c r="X553" s="169"/>
      <c r="Y553" s="169"/>
      <c r="Z553" s="169"/>
      <c r="AA553" s="169"/>
      <c r="AB553" s="169"/>
      <c r="AC553" s="169"/>
      <c r="AD553" s="169"/>
      <c r="AE553" s="169"/>
    </row>
    <row r="554" spans="1:31" ht="13.9" customHeight="1">
      <c r="A554" s="169"/>
      <c r="B554" s="169"/>
      <c r="C554" s="169"/>
      <c r="D554" s="169"/>
      <c r="E554" s="169"/>
      <c r="F554" s="169"/>
      <c r="G554" s="169"/>
      <c r="H554" s="169"/>
      <c r="I554" s="169"/>
      <c r="J554" s="169"/>
      <c r="K554" s="169"/>
      <c r="L554" s="169"/>
      <c r="M554" s="169"/>
      <c r="N554" s="169"/>
      <c r="O554" s="169"/>
      <c r="P554" s="169"/>
      <c r="Q554" s="169"/>
      <c r="R554" s="169"/>
      <c r="S554" s="169"/>
      <c r="T554" s="169"/>
      <c r="U554" s="169"/>
      <c r="V554" s="169"/>
      <c r="W554" s="169"/>
      <c r="X554" s="169"/>
      <c r="Y554" s="169"/>
      <c r="Z554" s="169"/>
      <c r="AA554" s="169"/>
      <c r="AB554" s="169"/>
      <c r="AC554" s="169"/>
      <c r="AD554" s="169"/>
      <c r="AE554" s="169"/>
    </row>
    <row r="555" spans="1:31" ht="13.9" customHeight="1">
      <c r="A555" s="169"/>
      <c r="B555" s="169"/>
      <c r="C555" s="169"/>
      <c r="D555" s="169"/>
      <c r="E555" s="169"/>
      <c r="F555" s="169"/>
      <c r="G555" s="169"/>
      <c r="H555" s="169"/>
      <c r="I555" s="169"/>
      <c r="J555" s="169"/>
      <c r="K555" s="169"/>
      <c r="L555" s="169"/>
      <c r="M555" s="169"/>
      <c r="N555" s="169"/>
      <c r="O555" s="169"/>
      <c r="P555" s="169"/>
      <c r="Q555" s="169"/>
      <c r="R555" s="169"/>
      <c r="S555" s="169"/>
      <c r="T555" s="169"/>
      <c r="U555" s="169"/>
      <c r="V555" s="169"/>
      <c r="W555" s="169"/>
      <c r="X555" s="169"/>
      <c r="Y555" s="169"/>
      <c r="Z555" s="169"/>
      <c r="AA555" s="169"/>
      <c r="AB555" s="169"/>
      <c r="AC555" s="169"/>
      <c r="AD555" s="169"/>
      <c r="AE555" s="169"/>
    </row>
    <row r="556" spans="1:31" ht="13.9" customHeight="1">
      <c r="A556" s="169"/>
      <c r="B556" s="169"/>
      <c r="C556" s="169"/>
      <c r="D556" s="169"/>
      <c r="E556" s="169"/>
      <c r="F556" s="169"/>
      <c r="G556" s="169"/>
      <c r="H556" s="169"/>
      <c r="I556" s="169"/>
      <c r="J556" s="169"/>
      <c r="K556" s="169"/>
      <c r="L556" s="169"/>
      <c r="M556" s="169"/>
      <c r="N556" s="169"/>
      <c r="O556" s="169"/>
      <c r="P556" s="169"/>
      <c r="Q556" s="169"/>
      <c r="R556" s="169"/>
      <c r="S556" s="169"/>
      <c r="T556" s="169"/>
      <c r="U556" s="169"/>
      <c r="V556" s="169"/>
      <c r="W556" s="169"/>
      <c r="X556" s="169"/>
      <c r="Y556" s="169"/>
      <c r="Z556" s="169"/>
      <c r="AA556" s="169"/>
      <c r="AB556" s="169"/>
      <c r="AC556" s="169"/>
      <c r="AD556" s="169"/>
      <c r="AE556" s="169"/>
    </row>
    <row r="557" spans="1:31" ht="13.9" customHeight="1">
      <c r="A557" s="169"/>
      <c r="B557" s="169"/>
      <c r="C557" s="169"/>
      <c r="D557" s="169"/>
      <c r="E557" s="169"/>
      <c r="F557" s="169"/>
      <c r="G557" s="169"/>
      <c r="H557" s="169"/>
      <c r="I557" s="169"/>
      <c r="J557" s="169"/>
      <c r="K557" s="169"/>
      <c r="L557" s="169"/>
      <c r="M557" s="169"/>
      <c r="N557" s="169"/>
      <c r="O557" s="169"/>
      <c r="P557" s="169"/>
      <c r="Q557" s="169"/>
      <c r="R557" s="169"/>
      <c r="S557" s="169"/>
      <c r="T557" s="169"/>
      <c r="U557" s="169"/>
      <c r="V557" s="169"/>
      <c r="W557" s="169"/>
      <c r="X557" s="169"/>
      <c r="Y557" s="169"/>
      <c r="Z557" s="169"/>
      <c r="AA557" s="169"/>
      <c r="AB557" s="169"/>
      <c r="AC557" s="169"/>
      <c r="AD557" s="169"/>
      <c r="AE557" s="169"/>
    </row>
    <row r="558" spans="1:31" ht="13.9" customHeight="1">
      <c r="A558" s="169"/>
      <c r="B558" s="169"/>
      <c r="C558" s="169"/>
      <c r="D558" s="169"/>
      <c r="E558" s="169"/>
      <c r="F558" s="169"/>
      <c r="G558" s="169"/>
      <c r="H558" s="169"/>
      <c r="I558" s="169"/>
      <c r="J558" s="169"/>
      <c r="K558" s="169"/>
      <c r="L558" s="169"/>
      <c r="M558" s="169"/>
      <c r="N558" s="169"/>
      <c r="O558" s="169"/>
      <c r="P558" s="169"/>
      <c r="Q558" s="169"/>
      <c r="R558" s="169"/>
      <c r="S558" s="169"/>
      <c r="T558" s="169"/>
      <c r="U558" s="169"/>
      <c r="V558" s="169"/>
      <c r="W558" s="169"/>
      <c r="X558" s="169"/>
      <c r="Y558" s="169"/>
      <c r="Z558" s="169"/>
      <c r="AA558" s="169"/>
      <c r="AB558" s="169"/>
      <c r="AC558" s="169"/>
      <c r="AD558" s="169"/>
      <c r="AE558" s="169"/>
    </row>
    <row r="559" spans="1:31" ht="13.9" customHeight="1">
      <c r="A559" s="169"/>
      <c r="B559" s="169"/>
      <c r="C559" s="169"/>
      <c r="D559" s="169"/>
      <c r="E559" s="169"/>
      <c r="F559" s="169"/>
      <c r="G559" s="169"/>
      <c r="H559" s="169"/>
      <c r="I559" s="169"/>
      <c r="J559" s="169"/>
      <c r="K559" s="169"/>
      <c r="L559" s="169"/>
      <c r="M559" s="169"/>
      <c r="N559" s="169"/>
      <c r="O559" s="169"/>
      <c r="P559" s="169"/>
      <c r="Q559" s="169"/>
      <c r="R559" s="169"/>
      <c r="S559" s="169"/>
      <c r="T559" s="169"/>
      <c r="U559" s="169"/>
      <c r="V559" s="169"/>
      <c r="W559" s="169"/>
      <c r="X559" s="169"/>
      <c r="Y559" s="169"/>
      <c r="Z559" s="169"/>
      <c r="AA559" s="169"/>
      <c r="AB559" s="169"/>
      <c r="AC559" s="169"/>
      <c r="AD559" s="169"/>
      <c r="AE559" s="169"/>
    </row>
    <row r="560" spans="1:31" ht="13.9" customHeight="1">
      <c r="A560" s="169"/>
      <c r="B560" s="169"/>
      <c r="C560" s="169"/>
      <c r="D560" s="169"/>
      <c r="E560" s="169"/>
      <c r="F560" s="169"/>
      <c r="G560" s="169"/>
      <c r="H560" s="169"/>
      <c r="I560" s="169"/>
      <c r="J560" s="169"/>
      <c r="K560" s="169"/>
      <c r="L560" s="169"/>
      <c r="M560" s="169"/>
      <c r="N560" s="169"/>
      <c r="O560" s="169"/>
      <c r="P560" s="169"/>
      <c r="Q560" s="169"/>
      <c r="R560" s="169"/>
      <c r="S560" s="169"/>
      <c r="T560" s="169"/>
      <c r="U560" s="169"/>
      <c r="V560" s="169"/>
      <c r="W560" s="169"/>
      <c r="X560" s="169"/>
      <c r="Y560" s="169"/>
      <c r="Z560" s="169"/>
      <c r="AA560" s="169"/>
      <c r="AB560" s="169"/>
      <c r="AC560" s="169"/>
      <c r="AD560" s="169"/>
      <c r="AE560" s="169"/>
    </row>
    <row r="561" spans="1:31" ht="13.9" customHeight="1">
      <c r="A561" s="169"/>
      <c r="B561" s="169"/>
      <c r="C561" s="169"/>
      <c r="D561" s="169"/>
      <c r="E561" s="169"/>
      <c r="F561" s="169"/>
      <c r="G561" s="169"/>
      <c r="H561" s="169"/>
      <c r="I561" s="169"/>
      <c r="J561" s="169"/>
      <c r="K561" s="169"/>
      <c r="L561" s="169"/>
      <c r="M561" s="169"/>
      <c r="N561" s="169"/>
      <c r="O561" s="169"/>
      <c r="P561" s="169"/>
      <c r="Q561" s="169"/>
      <c r="R561" s="169"/>
      <c r="S561" s="169"/>
      <c r="T561" s="169"/>
      <c r="U561" s="169"/>
      <c r="V561" s="169"/>
      <c r="W561" s="169"/>
      <c r="X561" s="169"/>
      <c r="Y561" s="169"/>
      <c r="Z561" s="169"/>
      <c r="AA561" s="169"/>
      <c r="AB561" s="169"/>
      <c r="AC561" s="169"/>
      <c r="AD561" s="169"/>
      <c r="AE561" s="169"/>
    </row>
    <row r="562" spans="1:31" ht="13.9" customHeight="1">
      <c r="A562" s="169"/>
      <c r="B562" s="169"/>
      <c r="C562" s="169"/>
      <c r="D562" s="169"/>
      <c r="E562" s="169"/>
      <c r="F562" s="169"/>
      <c r="G562" s="169"/>
      <c r="H562" s="169"/>
      <c r="I562" s="169"/>
      <c r="J562" s="169"/>
      <c r="K562" s="169"/>
      <c r="L562" s="169"/>
      <c r="M562" s="169"/>
      <c r="N562" s="169"/>
      <c r="O562" s="169"/>
      <c r="P562" s="169"/>
      <c r="Q562" s="169"/>
      <c r="R562" s="169"/>
      <c r="S562" s="169"/>
      <c r="T562" s="169"/>
      <c r="U562" s="169"/>
      <c r="V562" s="169"/>
      <c r="W562" s="169"/>
      <c r="X562" s="169"/>
      <c r="Y562" s="169"/>
      <c r="Z562" s="169"/>
      <c r="AA562" s="169"/>
      <c r="AB562" s="169"/>
      <c r="AC562" s="169"/>
      <c r="AD562" s="169"/>
      <c r="AE562" s="169"/>
    </row>
    <row r="563" spans="1:31" ht="13.9" customHeight="1">
      <c r="A563" s="169"/>
      <c r="B563" s="169"/>
      <c r="C563" s="169"/>
      <c r="D563" s="169"/>
      <c r="E563" s="169"/>
      <c r="F563" s="169"/>
      <c r="G563" s="169"/>
      <c r="H563" s="169"/>
      <c r="I563" s="169"/>
      <c r="J563" s="169"/>
      <c r="K563" s="169"/>
      <c r="L563" s="169"/>
      <c r="M563" s="169"/>
      <c r="N563" s="169"/>
      <c r="O563" s="169"/>
      <c r="P563" s="169"/>
      <c r="Q563" s="169"/>
      <c r="R563" s="169"/>
      <c r="S563" s="169"/>
      <c r="T563" s="169"/>
      <c r="U563" s="169"/>
      <c r="V563" s="169"/>
      <c r="W563" s="169"/>
      <c r="X563" s="169"/>
      <c r="Y563" s="169"/>
      <c r="Z563" s="169"/>
      <c r="AA563" s="169"/>
      <c r="AB563" s="169"/>
      <c r="AC563" s="169"/>
      <c r="AD563" s="169"/>
      <c r="AE563" s="169"/>
    </row>
    <row r="564" spans="1:31" ht="13.9" customHeight="1">
      <c r="A564" s="169"/>
      <c r="B564" s="169"/>
      <c r="C564" s="169"/>
      <c r="D564" s="169"/>
      <c r="E564" s="169"/>
      <c r="F564" s="169"/>
      <c r="G564" s="169"/>
      <c r="H564" s="169"/>
      <c r="I564" s="169"/>
      <c r="J564" s="169"/>
      <c r="K564" s="169"/>
      <c r="L564" s="169"/>
      <c r="M564" s="169"/>
      <c r="N564" s="169"/>
      <c r="O564" s="169"/>
      <c r="P564" s="169"/>
      <c r="Q564" s="169"/>
      <c r="R564" s="169"/>
      <c r="S564" s="169"/>
      <c r="T564" s="169"/>
      <c r="U564" s="169"/>
      <c r="V564" s="169"/>
      <c r="W564" s="169"/>
      <c r="X564" s="169"/>
      <c r="Y564" s="169"/>
      <c r="Z564" s="169"/>
      <c r="AA564" s="169"/>
      <c r="AB564" s="169"/>
      <c r="AC564" s="169"/>
      <c r="AD564" s="169"/>
      <c r="AE564" s="169"/>
    </row>
    <row r="565" spans="1:31" ht="13.9" customHeight="1">
      <c r="A565" s="169"/>
      <c r="B565" s="169"/>
      <c r="C565" s="169"/>
      <c r="D565" s="169"/>
      <c r="E565" s="169"/>
      <c r="F565" s="169"/>
      <c r="G565" s="169"/>
      <c r="H565" s="169"/>
      <c r="I565" s="169"/>
      <c r="J565" s="169"/>
      <c r="K565" s="169"/>
      <c r="L565" s="169"/>
      <c r="M565" s="169"/>
      <c r="N565" s="169"/>
      <c r="O565" s="169"/>
      <c r="P565" s="169"/>
      <c r="Q565" s="169"/>
      <c r="R565" s="169"/>
      <c r="S565" s="169"/>
      <c r="T565" s="169"/>
      <c r="U565" s="169"/>
      <c r="V565" s="169"/>
      <c r="W565" s="169"/>
      <c r="X565" s="169"/>
      <c r="Y565" s="169"/>
      <c r="Z565" s="169"/>
      <c r="AA565" s="169"/>
      <c r="AB565" s="169"/>
      <c r="AC565" s="169"/>
      <c r="AD565" s="169"/>
      <c r="AE565" s="169"/>
    </row>
    <row r="566" spans="1:31" ht="13.9" customHeight="1">
      <c r="A566" s="169"/>
      <c r="B566" s="169"/>
      <c r="C566" s="169"/>
      <c r="D566" s="169"/>
      <c r="E566" s="169"/>
      <c r="F566" s="169"/>
      <c r="G566" s="169"/>
      <c r="H566" s="169"/>
      <c r="I566" s="169"/>
      <c r="J566" s="169"/>
      <c r="K566" s="169"/>
      <c r="L566" s="169"/>
      <c r="M566" s="169"/>
      <c r="N566" s="169"/>
      <c r="O566" s="169"/>
      <c r="P566" s="169"/>
      <c r="Q566" s="169"/>
      <c r="R566" s="169"/>
      <c r="S566" s="169"/>
      <c r="T566" s="169"/>
      <c r="U566" s="169"/>
      <c r="V566" s="169"/>
      <c r="W566" s="169"/>
      <c r="X566" s="169"/>
      <c r="Y566" s="169"/>
      <c r="Z566" s="169"/>
      <c r="AA566" s="169"/>
      <c r="AB566" s="169"/>
      <c r="AC566" s="169"/>
      <c r="AD566" s="169"/>
      <c r="AE566" s="169"/>
    </row>
    <row r="567" spans="1:31" ht="13.9" customHeight="1">
      <c r="A567" s="169"/>
      <c r="B567" s="169"/>
      <c r="C567" s="169"/>
      <c r="D567" s="169"/>
      <c r="E567" s="169"/>
      <c r="F567" s="169"/>
      <c r="G567" s="169"/>
      <c r="H567" s="169"/>
      <c r="I567" s="169"/>
      <c r="J567" s="169"/>
      <c r="K567" s="169"/>
      <c r="L567" s="169"/>
      <c r="M567" s="169"/>
      <c r="N567" s="169"/>
      <c r="O567" s="169"/>
      <c r="P567" s="169"/>
      <c r="Q567" s="169"/>
      <c r="R567" s="169"/>
      <c r="S567" s="169"/>
      <c r="T567" s="169"/>
      <c r="U567" s="169"/>
      <c r="V567" s="169"/>
      <c r="W567" s="169"/>
      <c r="X567" s="169"/>
      <c r="Y567" s="169"/>
      <c r="Z567" s="169"/>
      <c r="AA567" s="169"/>
      <c r="AB567" s="169"/>
      <c r="AC567" s="169"/>
      <c r="AD567" s="169"/>
      <c r="AE567" s="169"/>
    </row>
    <row r="568" spans="1:31" ht="13.9" customHeight="1">
      <c r="A568" s="169"/>
      <c r="B568" s="169"/>
      <c r="C568" s="169"/>
      <c r="D568" s="169"/>
      <c r="E568" s="169"/>
      <c r="F568" s="169"/>
      <c r="G568" s="169"/>
      <c r="H568" s="169"/>
      <c r="I568" s="169"/>
      <c r="J568" s="169"/>
      <c r="K568" s="169"/>
      <c r="L568" s="169"/>
      <c r="M568" s="169"/>
      <c r="N568" s="169"/>
      <c r="O568" s="169"/>
      <c r="P568" s="169"/>
      <c r="Q568" s="169"/>
      <c r="R568" s="169"/>
      <c r="S568" s="169"/>
      <c r="T568" s="169"/>
      <c r="U568" s="169"/>
      <c r="V568" s="169"/>
      <c r="W568" s="169"/>
      <c r="X568" s="169"/>
      <c r="Y568" s="169"/>
      <c r="Z568" s="169"/>
      <c r="AA568" s="169"/>
      <c r="AB568" s="169"/>
      <c r="AC568" s="169"/>
      <c r="AD568" s="169"/>
      <c r="AE568" s="169"/>
    </row>
    <row r="569" spans="1:31" ht="13.9" customHeight="1">
      <c r="A569" s="169"/>
      <c r="B569" s="169"/>
      <c r="C569" s="169"/>
      <c r="D569" s="169"/>
      <c r="E569" s="169"/>
      <c r="F569" s="169"/>
      <c r="G569" s="169"/>
      <c r="H569" s="169"/>
      <c r="I569" s="169"/>
      <c r="J569" s="169"/>
      <c r="K569" s="169"/>
      <c r="L569" s="169"/>
      <c r="M569" s="169"/>
      <c r="N569" s="169"/>
      <c r="O569" s="169"/>
      <c r="P569" s="169"/>
      <c r="Q569" s="169"/>
      <c r="R569" s="169"/>
      <c r="S569" s="169"/>
      <c r="T569" s="169"/>
      <c r="U569" s="169"/>
      <c r="V569" s="169"/>
      <c r="W569" s="169"/>
      <c r="X569" s="169"/>
      <c r="Y569" s="169"/>
      <c r="Z569" s="169"/>
      <c r="AA569" s="169"/>
      <c r="AB569" s="169"/>
      <c r="AC569" s="169"/>
      <c r="AD569" s="169"/>
      <c r="AE569" s="169"/>
    </row>
    <row r="570" spans="1:31" ht="13.9" customHeight="1">
      <c r="A570" s="169"/>
      <c r="B570" s="169"/>
      <c r="C570" s="169"/>
      <c r="D570" s="169"/>
      <c r="E570" s="169"/>
      <c r="F570" s="169"/>
      <c r="G570" s="169"/>
      <c r="H570" s="169"/>
      <c r="I570" s="169"/>
      <c r="J570" s="169"/>
      <c r="K570" s="169"/>
      <c r="L570" s="169"/>
      <c r="M570" s="169"/>
      <c r="N570" s="169"/>
      <c r="O570" s="169"/>
      <c r="P570" s="169"/>
      <c r="Q570" s="169"/>
      <c r="R570" s="169"/>
      <c r="S570" s="169"/>
      <c r="T570" s="169"/>
      <c r="U570" s="169"/>
      <c r="V570" s="169"/>
      <c r="W570" s="169"/>
      <c r="X570" s="169"/>
      <c r="Y570" s="169"/>
      <c r="Z570" s="169"/>
      <c r="AA570" s="169"/>
      <c r="AB570" s="169"/>
      <c r="AC570" s="169"/>
      <c r="AD570" s="169"/>
      <c r="AE570" s="169"/>
    </row>
    <row r="571" spans="1:31" ht="13.9" customHeight="1">
      <c r="A571" s="169"/>
      <c r="B571" s="169"/>
      <c r="C571" s="169"/>
      <c r="D571" s="169"/>
      <c r="E571" s="169"/>
      <c r="F571" s="169"/>
      <c r="G571" s="169"/>
      <c r="H571" s="169"/>
      <c r="I571" s="169"/>
      <c r="J571" s="169"/>
      <c r="K571" s="169"/>
      <c r="L571" s="169"/>
      <c r="M571" s="169"/>
      <c r="N571" s="169"/>
      <c r="O571" s="169"/>
      <c r="P571" s="169"/>
      <c r="Q571" s="169"/>
      <c r="R571" s="169"/>
      <c r="S571" s="169"/>
      <c r="T571" s="169"/>
      <c r="U571" s="169"/>
      <c r="V571" s="169"/>
      <c r="W571" s="169"/>
      <c r="X571" s="169"/>
      <c r="Y571" s="169"/>
      <c r="Z571" s="169"/>
      <c r="AA571" s="169"/>
      <c r="AB571" s="169"/>
      <c r="AC571" s="169"/>
      <c r="AD571" s="169"/>
      <c r="AE571" s="169"/>
    </row>
    <row r="572" spans="1:31" ht="13.9" customHeight="1">
      <c r="A572" s="169"/>
      <c r="B572" s="169"/>
      <c r="C572" s="169"/>
      <c r="D572" s="169"/>
      <c r="E572" s="169"/>
      <c r="F572" s="169"/>
      <c r="G572" s="169"/>
      <c r="H572" s="169"/>
      <c r="I572" s="169"/>
      <c r="J572" s="169"/>
      <c r="K572" s="169"/>
      <c r="L572" s="169"/>
      <c r="M572" s="169"/>
      <c r="N572" s="169"/>
      <c r="O572" s="169"/>
      <c r="P572" s="169"/>
      <c r="Q572" s="169"/>
      <c r="R572" s="169"/>
      <c r="S572" s="169"/>
      <c r="T572" s="169"/>
      <c r="U572" s="169"/>
      <c r="V572" s="169"/>
      <c r="W572" s="169"/>
      <c r="X572" s="169"/>
      <c r="Y572" s="169"/>
      <c r="Z572" s="169"/>
      <c r="AA572" s="169"/>
      <c r="AB572" s="169"/>
      <c r="AC572" s="169"/>
      <c r="AD572" s="169"/>
      <c r="AE572" s="169"/>
    </row>
    <row r="573" spans="1:31" ht="13.9" customHeight="1">
      <c r="A573" s="169"/>
      <c r="B573" s="169"/>
      <c r="C573" s="169"/>
      <c r="D573" s="169"/>
      <c r="E573" s="169"/>
      <c r="F573" s="169"/>
      <c r="G573" s="169"/>
      <c r="H573" s="169"/>
      <c r="I573" s="169"/>
      <c r="J573" s="169"/>
      <c r="K573" s="169"/>
      <c r="L573" s="169"/>
      <c r="M573" s="169"/>
      <c r="N573" s="169"/>
      <c r="O573" s="169"/>
      <c r="P573" s="169"/>
      <c r="Q573" s="169"/>
      <c r="R573" s="169"/>
      <c r="S573" s="169"/>
      <c r="T573" s="169"/>
      <c r="U573" s="169"/>
      <c r="V573" s="169"/>
      <c r="W573" s="169"/>
      <c r="X573" s="169"/>
      <c r="Y573" s="169"/>
      <c r="Z573" s="169"/>
      <c r="AA573" s="169"/>
      <c r="AB573" s="169"/>
      <c r="AC573" s="169"/>
      <c r="AD573" s="169"/>
      <c r="AE573" s="169"/>
    </row>
    <row r="574" spans="1:31" ht="13.9" customHeight="1">
      <c r="A574" s="169"/>
      <c r="B574" s="169"/>
      <c r="C574" s="169"/>
      <c r="D574" s="169"/>
      <c r="E574" s="169"/>
      <c r="F574" s="169"/>
      <c r="G574" s="169"/>
      <c r="H574" s="169"/>
      <c r="I574" s="169"/>
      <c r="J574" s="169"/>
      <c r="K574" s="169"/>
      <c r="L574" s="169"/>
      <c r="M574" s="169"/>
      <c r="N574" s="169"/>
      <c r="O574" s="169"/>
      <c r="P574" s="169"/>
      <c r="Q574" s="169"/>
      <c r="R574" s="169"/>
      <c r="S574" s="169"/>
      <c r="T574" s="169"/>
      <c r="U574" s="169"/>
      <c r="V574" s="169"/>
      <c r="W574" s="169"/>
      <c r="X574" s="169"/>
      <c r="Y574" s="169"/>
      <c r="Z574" s="169"/>
      <c r="AA574" s="169"/>
      <c r="AB574" s="169"/>
      <c r="AC574" s="169"/>
      <c r="AD574" s="169"/>
      <c r="AE574" s="169"/>
    </row>
    <row r="575" spans="1:31" ht="13.9" customHeight="1">
      <c r="A575" s="169"/>
      <c r="B575" s="169"/>
      <c r="C575" s="169"/>
      <c r="D575" s="169"/>
      <c r="E575" s="169"/>
      <c r="F575" s="169"/>
      <c r="G575" s="169"/>
      <c r="H575" s="169"/>
      <c r="I575" s="169"/>
      <c r="J575" s="169"/>
      <c r="K575" s="169"/>
      <c r="L575" s="169"/>
      <c r="M575" s="169"/>
      <c r="N575" s="169"/>
      <c r="O575" s="169"/>
      <c r="P575" s="169"/>
      <c r="Q575" s="169"/>
      <c r="R575" s="169"/>
      <c r="S575" s="169"/>
      <c r="T575" s="169"/>
      <c r="U575" s="169"/>
      <c r="V575" s="169"/>
      <c r="W575" s="169"/>
      <c r="X575" s="169"/>
      <c r="Y575" s="169"/>
      <c r="Z575" s="169"/>
      <c r="AA575" s="169"/>
      <c r="AB575" s="169"/>
      <c r="AC575" s="169"/>
      <c r="AD575" s="169"/>
      <c r="AE575" s="169"/>
    </row>
    <row r="576" spans="1:31" ht="13.9" customHeight="1">
      <c r="A576" s="169"/>
      <c r="B576" s="169"/>
      <c r="C576" s="169"/>
      <c r="D576" s="169"/>
      <c r="E576" s="169"/>
      <c r="F576" s="169"/>
      <c r="G576" s="169"/>
      <c r="H576" s="169"/>
      <c r="I576" s="169"/>
      <c r="J576" s="169"/>
      <c r="K576" s="169"/>
      <c r="L576" s="169"/>
      <c r="M576" s="169"/>
      <c r="N576" s="169"/>
      <c r="O576" s="169"/>
      <c r="P576" s="169"/>
      <c r="Q576" s="169"/>
      <c r="R576" s="169"/>
      <c r="S576" s="169"/>
      <c r="T576" s="169"/>
      <c r="U576" s="169"/>
      <c r="V576" s="169"/>
      <c r="W576" s="169"/>
      <c r="X576" s="169"/>
      <c r="Y576" s="169"/>
      <c r="Z576" s="169"/>
      <c r="AA576" s="169"/>
      <c r="AB576" s="169"/>
      <c r="AC576" s="169"/>
      <c r="AD576" s="169"/>
      <c r="AE576" s="169"/>
    </row>
    <row r="577" spans="1:31" ht="13.9" customHeight="1">
      <c r="A577" s="169"/>
      <c r="B577" s="169"/>
      <c r="C577" s="169"/>
      <c r="D577" s="169"/>
      <c r="E577" s="169"/>
      <c r="F577" s="169"/>
      <c r="G577" s="169"/>
      <c r="H577" s="169"/>
      <c r="I577" s="169"/>
      <c r="J577" s="169"/>
      <c r="K577" s="169"/>
      <c r="L577" s="169"/>
      <c r="M577" s="169"/>
      <c r="N577" s="169"/>
      <c r="O577" s="169"/>
      <c r="P577" s="169"/>
      <c r="Q577" s="169"/>
      <c r="R577" s="169"/>
      <c r="S577" s="169"/>
      <c r="T577" s="169"/>
      <c r="U577" s="169"/>
      <c r="V577" s="169"/>
      <c r="W577" s="169"/>
      <c r="X577" s="169"/>
      <c r="Y577" s="169"/>
      <c r="Z577" s="169"/>
      <c r="AA577" s="169"/>
      <c r="AB577" s="169"/>
      <c r="AC577" s="169"/>
      <c r="AD577" s="169"/>
      <c r="AE577" s="169"/>
    </row>
    <row r="578" spans="1:31" ht="13.9" customHeight="1">
      <c r="A578" s="169"/>
      <c r="B578" s="169"/>
      <c r="C578" s="169"/>
      <c r="D578" s="169"/>
      <c r="E578" s="169"/>
      <c r="F578" s="169"/>
      <c r="G578" s="169"/>
      <c r="H578" s="169"/>
      <c r="I578" s="169"/>
      <c r="J578" s="169"/>
      <c r="K578" s="169"/>
      <c r="L578" s="169"/>
      <c r="M578" s="169"/>
      <c r="N578" s="169"/>
      <c r="O578" s="169"/>
      <c r="P578" s="169"/>
      <c r="Q578" s="169"/>
      <c r="R578" s="169"/>
      <c r="S578" s="169"/>
      <c r="T578" s="169"/>
      <c r="U578" s="169"/>
      <c r="V578" s="169"/>
      <c r="W578" s="169"/>
      <c r="X578" s="169"/>
      <c r="Y578" s="169"/>
      <c r="Z578" s="169"/>
      <c r="AA578" s="169"/>
      <c r="AB578" s="169"/>
      <c r="AC578" s="169"/>
      <c r="AD578" s="169"/>
      <c r="AE578" s="169"/>
    </row>
    <row r="579" spans="1:31" ht="13.9" customHeight="1">
      <c r="A579" s="169"/>
      <c r="B579" s="169"/>
      <c r="C579" s="169"/>
      <c r="D579" s="169"/>
      <c r="E579" s="169"/>
      <c r="F579" s="169"/>
      <c r="G579" s="169"/>
      <c r="H579" s="169"/>
      <c r="I579" s="169"/>
      <c r="J579" s="169"/>
      <c r="K579" s="169"/>
      <c r="L579" s="169"/>
      <c r="M579" s="169"/>
      <c r="N579" s="169"/>
      <c r="O579" s="169"/>
      <c r="P579" s="169"/>
      <c r="Q579" s="169"/>
      <c r="R579" s="169"/>
      <c r="S579" s="169"/>
      <c r="T579" s="169"/>
      <c r="U579" s="169"/>
      <c r="V579" s="169"/>
      <c r="W579" s="169"/>
      <c r="X579" s="169"/>
      <c r="Y579" s="169"/>
      <c r="Z579" s="169"/>
      <c r="AA579" s="169"/>
      <c r="AB579" s="169"/>
      <c r="AC579" s="169"/>
      <c r="AD579" s="169"/>
      <c r="AE579" s="169"/>
    </row>
    <row r="580" spans="1:31" ht="13.9" customHeight="1">
      <c r="A580" s="169"/>
      <c r="B580" s="169"/>
      <c r="C580" s="169"/>
      <c r="D580" s="169"/>
      <c r="E580" s="169"/>
      <c r="F580" s="169"/>
      <c r="G580" s="169"/>
      <c r="H580" s="169"/>
      <c r="I580" s="169"/>
      <c r="J580" s="169"/>
      <c r="K580" s="169"/>
      <c r="L580" s="169"/>
      <c r="M580" s="169"/>
      <c r="N580" s="169"/>
      <c r="O580" s="169"/>
      <c r="P580" s="169"/>
      <c r="Q580" s="169"/>
      <c r="R580" s="169"/>
      <c r="S580" s="169"/>
      <c r="T580" s="169"/>
      <c r="U580" s="169"/>
      <c r="V580" s="169"/>
      <c r="W580" s="169"/>
      <c r="X580" s="169"/>
      <c r="Y580" s="169"/>
      <c r="Z580" s="169"/>
      <c r="AA580" s="169"/>
      <c r="AB580" s="169"/>
      <c r="AC580" s="169"/>
      <c r="AD580" s="169"/>
      <c r="AE580" s="169"/>
    </row>
    <row r="581" spans="1:31" ht="13.9" customHeight="1">
      <c r="A581" s="169"/>
      <c r="B581" s="169"/>
      <c r="C581" s="169"/>
      <c r="D581" s="169"/>
      <c r="E581" s="169"/>
      <c r="F581" s="169"/>
      <c r="G581" s="169"/>
      <c r="H581" s="169"/>
      <c r="I581" s="169"/>
      <c r="J581" s="169"/>
      <c r="K581" s="169"/>
      <c r="L581" s="169"/>
      <c r="M581" s="169"/>
      <c r="N581" s="169"/>
      <c r="O581" s="169"/>
      <c r="P581" s="169"/>
      <c r="Q581" s="169"/>
      <c r="R581" s="169"/>
      <c r="S581" s="169"/>
      <c r="T581" s="169"/>
      <c r="U581" s="169"/>
      <c r="V581" s="169"/>
      <c r="W581" s="169"/>
      <c r="X581" s="169"/>
      <c r="Y581" s="169"/>
      <c r="Z581" s="169"/>
      <c r="AA581" s="169"/>
      <c r="AB581" s="169"/>
      <c r="AC581" s="169"/>
      <c r="AD581" s="169"/>
      <c r="AE581" s="169"/>
    </row>
    <row r="582" spans="1:31" ht="13.9" customHeight="1">
      <c r="A582" s="169"/>
      <c r="B582" s="169"/>
      <c r="C582" s="169"/>
      <c r="D582" s="169"/>
      <c r="E582" s="169"/>
      <c r="F582" s="169"/>
      <c r="G582" s="169"/>
      <c r="H582" s="169"/>
      <c r="I582" s="169"/>
      <c r="J582" s="169"/>
      <c r="K582" s="169"/>
      <c r="L582" s="169"/>
      <c r="M582" s="169"/>
      <c r="N582" s="169"/>
      <c r="O582" s="169"/>
      <c r="P582" s="169"/>
      <c r="Q582" s="169"/>
      <c r="R582" s="169"/>
      <c r="S582" s="169"/>
      <c r="T582" s="169"/>
      <c r="U582" s="169"/>
      <c r="V582" s="169"/>
      <c r="W582" s="169"/>
      <c r="X582" s="169"/>
      <c r="Y582" s="169"/>
      <c r="Z582" s="169"/>
      <c r="AA582" s="169"/>
      <c r="AB582" s="169"/>
      <c r="AC582" s="169"/>
      <c r="AD582" s="169"/>
      <c r="AE582" s="169"/>
    </row>
    <row r="583" spans="1:31" ht="13.9" customHeight="1">
      <c r="A583" s="169"/>
      <c r="B583" s="169"/>
      <c r="C583" s="169"/>
      <c r="D583" s="169"/>
      <c r="E583" s="169"/>
      <c r="F583" s="169"/>
      <c r="G583" s="169"/>
      <c r="H583" s="169"/>
      <c r="I583" s="169"/>
      <c r="J583" s="169"/>
      <c r="K583" s="169"/>
      <c r="L583" s="169"/>
      <c r="M583" s="169"/>
      <c r="N583" s="169"/>
      <c r="O583" s="169"/>
      <c r="P583" s="169"/>
      <c r="Q583" s="169"/>
      <c r="R583" s="169"/>
      <c r="S583" s="169"/>
      <c r="T583" s="169"/>
      <c r="U583" s="169"/>
      <c r="V583" s="169"/>
      <c r="W583" s="169"/>
      <c r="X583" s="169"/>
      <c r="Y583" s="169"/>
      <c r="Z583" s="169"/>
      <c r="AA583" s="169"/>
      <c r="AB583" s="169"/>
      <c r="AC583" s="169"/>
      <c r="AD583" s="169"/>
      <c r="AE583" s="169"/>
    </row>
    <row r="584" spans="1:31" ht="13.9" customHeight="1">
      <c r="A584" s="169"/>
      <c r="B584" s="169"/>
      <c r="C584" s="169"/>
      <c r="D584" s="169"/>
      <c r="E584" s="169"/>
      <c r="F584" s="169"/>
      <c r="G584" s="169"/>
      <c r="H584" s="169"/>
      <c r="I584" s="169"/>
      <c r="J584" s="169"/>
      <c r="K584" s="169"/>
      <c r="L584" s="169"/>
      <c r="M584" s="169"/>
      <c r="N584" s="169"/>
      <c r="O584" s="169"/>
      <c r="P584" s="169"/>
      <c r="Q584" s="169"/>
      <c r="R584" s="169"/>
      <c r="S584" s="169"/>
      <c r="T584" s="169"/>
      <c r="U584" s="169"/>
      <c r="V584" s="169"/>
      <c r="W584" s="169"/>
      <c r="X584" s="169"/>
      <c r="Y584" s="169"/>
      <c r="Z584" s="169"/>
      <c r="AA584" s="169"/>
      <c r="AB584" s="169"/>
      <c r="AC584" s="169"/>
      <c r="AD584" s="169"/>
      <c r="AE584" s="169"/>
    </row>
    <row r="585" spans="1:31" ht="13.9" customHeight="1">
      <c r="A585" s="169"/>
      <c r="B585" s="169"/>
      <c r="C585" s="169"/>
      <c r="D585" s="169"/>
      <c r="E585" s="169"/>
      <c r="F585" s="169"/>
      <c r="G585" s="169"/>
      <c r="H585" s="169"/>
      <c r="I585" s="169"/>
      <c r="J585" s="169"/>
      <c r="K585" s="169"/>
      <c r="L585" s="169"/>
      <c r="M585" s="169"/>
      <c r="N585" s="169"/>
      <c r="O585" s="169"/>
      <c r="P585" s="169"/>
      <c r="Q585" s="169"/>
      <c r="R585" s="169"/>
      <c r="S585" s="169"/>
      <c r="T585" s="169"/>
      <c r="U585" s="169"/>
      <c r="V585" s="169"/>
      <c r="W585" s="169"/>
      <c r="X585" s="169"/>
      <c r="Y585" s="169"/>
      <c r="Z585" s="169"/>
      <c r="AA585" s="169"/>
      <c r="AB585" s="169"/>
      <c r="AC585" s="169"/>
      <c r="AD585" s="169"/>
      <c r="AE585" s="169"/>
    </row>
    <row r="586" spans="1:31" ht="13.9" customHeight="1">
      <c r="A586" s="169"/>
      <c r="B586" s="169"/>
      <c r="C586" s="169"/>
      <c r="D586" s="169"/>
      <c r="E586" s="169"/>
      <c r="F586" s="169"/>
      <c r="G586" s="169"/>
      <c r="H586" s="169"/>
      <c r="I586" s="169"/>
      <c r="J586" s="169"/>
      <c r="K586" s="169"/>
      <c r="L586" s="169"/>
      <c r="M586" s="169"/>
      <c r="N586" s="169"/>
      <c r="O586" s="169"/>
      <c r="P586" s="169"/>
      <c r="Q586" s="169"/>
      <c r="R586" s="169"/>
      <c r="S586" s="169"/>
      <c r="T586" s="169"/>
      <c r="U586" s="169"/>
      <c r="V586" s="169"/>
      <c r="W586" s="169"/>
      <c r="X586" s="169"/>
      <c r="Y586" s="169"/>
      <c r="Z586" s="169"/>
      <c r="AA586" s="169"/>
      <c r="AB586" s="169"/>
      <c r="AC586" s="169"/>
      <c r="AD586" s="169"/>
      <c r="AE586" s="169"/>
    </row>
    <row r="587" spans="1:31" ht="13.9" customHeight="1">
      <c r="A587" s="169"/>
      <c r="B587" s="169"/>
      <c r="C587" s="169"/>
      <c r="D587" s="169"/>
      <c r="E587" s="169"/>
      <c r="F587" s="169"/>
      <c r="G587" s="169"/>
      <c r="H587" s="169"/>
      <c r="I587" s="169"/>
      <c r="J587" s="169"/>
      <c r="K587" s="169"/>
      <c r="L587" s="169"/>
      <c r="M587" s="169"/>
      <c r="N587" s="169"/>
      <c r="O587" s="169"/>
      <c r="P587" s="169"/>
      <c r="Q587" s="169"/>
      <c r="R587" s="169"/>
      <c r="S587" s="169"/>
      <c r="T587" s="169"/>
      <c r="U587" s="169"/>
      <c r="V587" s="169"/>
      <c r="W587" s="169"/>
      <c r="X587" s="169"/>
      <c r="Y587" s="169"/>
      <c r="Z587" s="169"/>
      <c r="AA587" s="169"/>
      <c r="AB587" s="169"/>
      <c r="AC587" s="169"/>
      <c r="AD587" s="169"/>
      <c r="AE587" s="169"/>
    </row>
    <row r="588" spans="1:31" ht="13.9" customHeight="1">
      <c r="A588" s="169"/>
      <c r="B588" s="169"/>
      <c r="C588" s="169"/>
      <c r="D588" s="169"/>
      <c r="E588" s="169"/>
      <c r="F588" s="169"/>
      <c r="G588" s="169"/>
      <c r="H588" s="169"/>
      <c r="I588" s="169"/>
      <c r="J588" s="169"/>
      <c r="K588" s="169"/>
      <c r="L588" s="169"/>
      <c r="M588" s="169"/>
      <c r="N588" s="169"/>
      <c r="O588" s="169"/>
      <c r="P588" s="169"/>
      <c r="Q588" s="169"/>
      <c r="R588" s="169"/>
      <c r="S588" s="169"/>
      <c r="T588" s="169"/>
      <c r="U588" s="169"/>
      <c r="V588" s="169"/>
      <c r="W588" s="169"/>
      <c r="X588" s="169"/>
      <c r="Y588" s="169"/>
      <c r="Z588" s="169"/>
      <c r="AA588" s="169"/>
      <c r="AB588" s="169"/>
      <c r="AC588" s="169"/>
      <c r="AD588" s="169"/>
      <c r="AE588" s="169"/>
    </row>
    <row r="589" spans="1:31" ht="13.9" customHeight="1">
      <c r="A589" s="169"/>
      <c r="B589" s="169"/>
      <c r="C589" s="169"/>
      <c r="D589" s="169"/>
      <c r="E589" s="169"/>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row>
    <row r="590" spans="1:31" ht="13.9" customHeight="1">
      <c r="A590" s="169"/>
      <c r="B590" s="169"/>
      <c r="C590" s="169"/>
      <c r="D590" s="169"/>
      <c r="E590" s="169"/>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row>
    <row r="591" spans="1:31" ht="13.9" customHeight="1">
      <c r="A591" s="169"/>
      <c r="B591" s="169"/>
      <c r="C591" s="169"/>
      <c r="D591" s="169"/>
      <c r="E591" s="169"/>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row>
    <row r="592" spans="1:31" ht="13.9" customHeight="1">
      <c r="A592" s="169"/>
      <c r="B592" s="169"/>
      <c r="C592" s="169"/>
      <c r="D592" s="169"/>
      <c r="E592" s="169"/>
      <c r="F592" s="169"/>
      <c r="G592" s="169"/>
      <c r="H592" s="169"/>
      <c r="I592" s="169"/>
      <c r="J592" s="169"/>
      <c r="K592" s="169"/>
      <c r="L592" s="169"/>
      <c r="M592" s="169"/>
      <c r="N592" s="169"/>
      <c r="O592" s="169"/>
      <c r="P592" s="169"/>
      <c r="Q592" s="169"/>
      <c r="R592" s="169"/>
      <c r="S592" s="169"/>
      <c r="T592" s="169"/>
      <c r="U592" s="169"/>
      <c r="V592" s="169"/>
      <c r="W592" s="169"/>
      <c r="X592" s="169"/>
      <c r="Y592" s="169"/>
      <c r="Z592" s="169"/>
      <c r="AA592" s="169"/>
      <c r="AB592" s="169"/>
      <c r="AC592" s="169"/>
      <c r="AD592" s="169"/>
      <c r="AE592" s="169"/>
    </row>
    <row r="593" spans="1:31" ht="13.9" customHeight="1">
      <c r="A593" s="169"/>
      <c r="B593" s="169"/>
      <c r="C593" s="169"/>
      <c r="D593" s="169"/>
      <c r="E593" s="169"/>
      <c r="F593" s="169"/>
      <c r="G593" s="169"/>
      <c r="H593" s="169"/>
      <c r="I593" s="169"/>
      <c r="J593" s="169"/>
      <c r="K593" s="169"/>
      <c r="L593" s="169"/>
      <c r="M593" s="169"/>
      <c r="N593" s="169"/>
      <c r="O593" s="169"/>
      <c r="P593" s="169"/>
      <c r="Q593" s="169"/>
      <c r="R593" s="169"/>
      <c r="S593" s="169"/>
      <c r="T593" s="169"/>
      <c r="U593" s="169"/>
      <c r="V593" s="169"/>
      <c r="W593" s="169"/>
      <c r="X593" s="169"/>
      <c r="Y593" s="169"/>
      <c r="Z593" s="169"/>
      <c r="AA593" s="169"/>
      <c r="AB593" s="169"/>
      <c r="AC593" s="169"/>
      <c r="AD593" s="169"/>
      <c r="AE593" s="169"/>
    </row>
    <row r="594" spans="1:31" ht="13.9" customHeight="1">
      <c r="A594" s="169"/>
      <c r="B594" s="169"/>
      <c r="C594" s="169"/>
      <c r="D594" s="169"/>
      <c r="E594" s="169"/>
      <c r="F594" s="169"/>
      <c r="G594" s="169"/>
      <c r="H594" s="169"/>
      <c r="I594" s="169"/>
      <c r="J594" s="169"/>
      <c r="K594" s="169"/>
      <c r="L594" s="169"/>
      <c r="M594" s="169"/>
      <c r="N594" s="169"/>
      <c r="O594" s="169"/>
      <c r="P594" s="169"/>
      <c r="Q594" s="169"/>
      <c r="R594" s="169"/>
      <c r="S594" s="169"/>
      <c r="T594" s="169"/>
      <c r="U594" s="169"/>
      <c r="V594" s="169"/>
      <c r="W594" s="169"/>
      <c r="X594" s="169"/>
      <c r="Y594" s="169"/>
      <c r="Z594" s="169"/>
      <c r="AA594" s="169"/>
      <c r="AB594" s="169"/>
      <c r="AC594" s="169"/>
      <c r="AD594" s="169"/>
      <c r="AE594" s="169"/>
    </row>
    <row r="595" spans="1:31" ht="13.9" customHeight="1">
      <c r="A595" s="169"/>
      <c r="B595" s="169"/>
      <c r="C595" s="169"/>
      <c r="D595" s="169"/>
      <c r="E595" s="169"/>
      <c r="F595" s="169"/>
      <c r="G595" s="169"/>
      <c r="H595" s="169"/>
      <c r="I595" s="169"/>
      <c r="J595" s="169"/>
      <c r="K595" s="169"/>
      <c r="L595" s="169"/>
      <c r="M595" s="169"/>
      <c r="N595" s="169"/>
      <c r="O595" s="169"/>
      <c r="P595" s="169"/>
      <c r="Q595" s="169"/>
      <c r="R595" s="169"/>
      <c r="S595" s="169"/>
      <c r="T595" s="169"/>
      <c r="U595" s="169"/>
      <c r="V595" s="169"/>
      <c r="W595" s="169"/>
      <c r="X595" s="169"/>
      <c r="Y595" s="169"/>
      <c r="Z595" s="169"/>
      <c r="AA595" s="169"/>
      <c r="AB595" s="169"/>
      <c r="AC595" s="169"/>
      <c r="AD595" s="169"/>
      <c r="AE595" s="169"/>
    </row>
    <row r="596" spans="1:31" ht="13.9" customHeight="1">
      <c r="A596" s="169"/>
      <c r="B596" s="169"/>
      <c r="C596" s="169"/>
      <c r="D596" s="169"/>
      <c r="E596" s="169"/>
      <c r="F596" s="169"/>
      <c r="G596" s="169"/>
      <c r="H596" s="169"/>
      <c r="I596" s="169"/>
      <c r="J596" s="169"/>
      <c r="K596" s="169"/>
      <c r="L596" s="169"/>
      <c r="M596" s="169"/>
      <c r="N596" s="169"/>
      <c r="O596" s="169"/>
      <c r="P596" s="169"/>
      <c r="Q596" s="169"/>
      <c r="R596" s="169"/>
      <c r="S596" s="169"/>
      <c r="T596" s="169"/>
      <c r="U596" s="169"/>
      <c r="V596" s="169"/>
      <c r="W596" s="169"/>
      <c r="X596" s="169"/>
      <c r="Y596" s="169"/>
      <c r="Z596" s="169"/>
      <c r="AA596" s="169"/>
      <c r="AB596" s="169"/>
      <c r="AC596" s="169"/>
      <c r="AD596" s="169"/>
      <c r="AE596" s="169"/>
    </row>
    <row r="597" spans="1:31" ht="13.9" customHeight="1">
      <c r="A597" s="169"/>
      <c r="B597" s="169"/>
      <c r="C597" s="169"/>
      <c r="D597" s="169"/>
      <c r="E597" s="169"/>
      <c r="F597" s="169"/>
      <c r="G597" s="169"/>
      <c r="H597" s="169"/>
      <c r="I597" s="169"/>
      <c r="J597" s="169"/>
      <c r="K597" s="169"/>
      <c r="L597" s="169"/>
      <c r="M597" s="169"/>
      <c r="N597" s="169"/>
      <c r="O597" s="169"/>
      <c r="P597" s="169"/>
      <c r="Q597" s="169"/>
      <c r="R597" s="169"/>
      <c r="S597" s="169"/>
      <c r="T597" s="169"/>
      <c r="U597" s="169"/>
      <c r="V597" s="169"/>
      <c r="W597" s="169"/>
      <c r="X597" s="169"/>
      <c r="Y597" s="169"/>
      <c r="Z597" s="169"/>
      <c r="AA597" s="169"/>
      <c r="AB597" s="169"/>
      <c r="AC597" s="169"/>
      <c r="AD597" s="169"/>
      <c r="AE597" s="169"/>
    </row>
    <row r="598" spans="1:31" ht="13.9" customHeight="1">
      <c r="A598" s="169"/>
      <c r="B598" s="169"/>
      <c r="C598" s="169"/>
      <c r="D598" s="169"/>
      <c r="E598" s="169"/>
      <c r="F598" s="169"/>
      <c r="G598" s="169"/>
      <c r="H598" s="169"/>
      <c r="I598" s="169"/>
      <c r="J598" s="169"/>
      <c r="K598" s="169"/>
      <c r="L598" s="169"/>
      <c r="M598" s="169"/>
      <c r="N598" s="169"/>
      <c r="O598" s="169"/>
      <c r="P598" s="169"/>
      <c r="Q598" s="169"/>
      <c r="R598" s="169"/>
      <c r="S598" s="169"/>
      <c r="T598" s="169"/>
      <c r="U598" s="169"/>
      <c r="V598" s="169"/>
      <c r="W598" s="169"/>
      <c r="X598" s="169"/>
      <c r="Y598" s="169"/>
      <c r="Z598" s="169"/>
      <c r="AA598" s="169"/>
      <c r="AB598" s="169"/>
      <c r="AC598" s="169"/>
      <c r="AD598" s="169"/>
      <c r="AE598" s="169"/>
    </row>
    <row r="599" spans="1:31" ht="13.9" customHeight="1">
      <c r="A599" s="169"/>
      <c r="B599" s="169"/>
      <c r="C599" s="169"/>
      <c r="D599" s="169"/>
      <c r="E599" s="169"/>
      <c r="F599" s="169"/>
      <c r="G599" s="169"/>
      <c r="H599" s="169"/>
      <c r="I599" s="169"/>
      <c r="J599" s="169"/>
      <c r="K599" s="169"/>
      <c r="L599" s="169"/>
      <c r="M599" s="169"/>
      <c r="N599" s="169"/>
      <c r="O599" s="169"/>
      <c r="P599" s="169"/>
      <c r="Q599" s="169"/>
      <c r="R599" s="169"/>
      <c r="S599" s="169"/>
      <c r="T599" s="169"/>
      <c r="U599" s="169"/>
      <c r="V599" s="169"/>
      <c r="W599" s="169"/>
      <c r="X599" s="169"/>
      <c r="Y599" s="169"/>
      <c r="Z599" s="169"/>
      <c r="AA599" s="169"/>
      <c r="AB599" s="169"/>
      <c r="AC599" s="169"/>
      <c r="AD599" s="169"/>
      <c r="AE599" s="169"/>
    </row>
    <row r="600" spans="1:31" ht="13.9" customHeight="1">
      <c r="A600" s="169"/>
      <c r="B600" s="169"/>
      <c r="C600" s="169"/>
      <c r="D600" s="169"/>
      <c r="E600" s="169"/>
      <c r="F600" s="169"/>
      <c r="G600" s="169"/>
      <c r="H600" s="169"/>
      <c r="I600" s="169"/>
      <c r="J600" s="169"/>
      <c r="K600" s="169"/>
      <c r="L600" s="169"/>
      <c r="M600" s="169"/>
      <c r="N600" s="169"/>
      <c r="O600" s="169"/>
      <c r="P600" s="169"/>
      <c r="Q600" s="169"/>
      <c r="R600" s="169"/>
      <c r="S600" s="169"/>
      <c r="T600" s="169"/>
      <c r="U600" s="169"/>
      <c r="V600" s="169"/>
      <c r="W600" s="169"/>
      <c r="X600" s="169"/>
      <c r="Y600" s="169"/>
      <c r="Z600" s="169"/>
      <c r="AA600" s="169"/>
      <c r="AB600" s="169"/>
      <c r="AC600" s="169"/>
      <c r="AD600" s="169"/>
      <c r="AE600" s="169"/>
    </row>
    <row r="601" spans="1:31" ht="13.9" customHeight="1">
      <c r="A601" s="169"/>
      <c r="B601" s="169"/>
      <c r="C601" s="169"/>
      <c r="D601" s="169"/>
      <c r="E601" s="169"/>
      <c r="F601" s="169"/>
      <c r="G601" s="169"/>
      <c r="H601" s="169"/>
      <c r="I601" s="169"/>
      <c r="J601" s="169"/>
      <c r="K601" s="169"/>
      <c r="L601" s="169"/>
      <c r="M601" s="169"/>
      <c r="N601" s="169"/>
      <c r="O601" s="169"/>
      <c r="P601" s="169"/>
      <c r="Q601" s="169"/>
      <c r="R601" s="169"/>
      <c r="S601" s="169"/>
      <c r="T601" s="169"/>
      <c r="U601" s="169"/>
      <c r="V601" s="169"/>
      <c r="W601" s="169"/>
      <c r="X601" s="169"/>
      <c r="Y601" s="169"/>
      <c r="Z601" s="169"/>
      <c r="AA601" s="169"/>
      <c r="AB601" s="169"/>
      <c r="AC601" s="169"/>
      <c r="AD601" s="169"/>
      <c r="AE601" s="169"/>
    </row>
    <row r="602" spans="1:31" ht="13.9" customHeight="1">
      <c r="A602" s="169"/>
      <c r="B602" s="169"/>
      <c r="C602" s="169"/>
      <c r="D602" s="169"/>
      <c r="E602" s="169"/>
      <c r="F602" s="169"/>
      <c r="G602" s="169"/>
      <c r="H602" s="169"/>
      <c r="I602" s="169"/>
      <c r="J602" s="169"/>
      <c r="K602" s="169"/>
      <c r="L602" s="169"/>
      <c r="M602" s="169"/>
      <c r="N602" s="169"/>
      <c r="O602" s="169"/>
      <c r="P602" s="169"/>
      <c r="Q602" s="169"/>
      <c r="R602" s="169"/>
      <c r="S602" s="169"/>
      <c r="T602" s="169"/>
      <c r="U602" s="169"/>
      <c r="V602" s="169"/>
      <c r="W602" s="169"/>
      <c r="X602" s="169"/>
      <c r="Y602" s="169"/>
      <c r="Z602" s="169"/>
      <c r="AA602" s="169"/>
      <c r="AB602" s="169"/>
      <c r="AC602" s="169"/>
      <c r="AD602" s="169"/>
      <c r="AE602" s="169"/>
    </row>
    <row r="603" spans="1:31" ht="13.9" customHeight="1">
      <c r="A603" s="169"/>
      <c r="B603" s="169"/>
      <c r="C603" s="169"/>
      <c r="D603" s="169"/>
      <c r="E603" s="169"/>
      <c r="F603" s="169"/>
      <c r="G603" s="169"/>
      <c r="H603" s="169"/>
      <c r="I603" s="169"/>
      <c r="J603" s="169"/>
      <c r="K603" s="169"/>
      <c r="L603" s="169"/>
      <c r="M603" s="169"/>
      <c r="N603" s="169"/>
      <c r="O603" s="169"/>
      <c r="P603" s="169"/>
      <c r="Q603" s="169"/>
      <c r="R603" s="169"/>
      <c r="S603" s="169"/>
      <c r="T603" s="169"/>
      <c r="U603" s="169"/>
      <c r="V603" s="169"/>
      <c r="W603" s="169"/>
      <c r="X603" s="169"/>
      <c r="Y603" s="169"/>
      <c r="Z603" s="169"/>
      <c r="AA603" s="169"/>
      <c r="AB603" s="169"/>
      <c r="AC603" s="169"/>
      <c r="AD603" s="169"/>
      <c r="AE603" s="169"/>
    </row>
    <row r="604" spans="1:31" ht="13.9" customHeight="1">
      <c r="A604" s="169"/>
      <c r="B604" s="169"/>
      <c r="C604" s="169"/>
      <c r="D604" s="169"/>
      <c r="E604" s="169"/>
      <c r="F604" s="169"/>
      <c r="G604" s="169"/>
      <c r="H604" s="169"/>
      <c r="I604" s="169"/>
      <c r="J604" s="169"/>
      <c r="K604" s="169"/>
      <c r="L604" s="169"/>
      <c r="M604" s="169"/>
      <c r="N604" s="169"/>
      <c r="O604" s="169"/>
      <c r="P604" s="169"/>
      <c r="Q604" s="169"/>
      <c r="R604" s="169"/>
      <c r="S604" s="169"/>
      <c r="T604" s="169"/>
      <c r="U604" s="169"/>
      <c r="V604" s="169"/>
      <c r="W604" s="169"/>
      <c r="X604" s="169"/>
      <c r="Y604" s="169"/>
      <c r="Z604" s="169"/>
      <c r="AA604" s="169"/>
      <c r="AB604" s="169"/>
      <c r="AC604" s="169"/>
      <c r="AD604" s="169"/>
      <c r="AE604" s="169"/>
    </row>
    <row r="605" spans="1:31" ht="13.9" customHeight="1">
      <c r="A605" s="169"/>
      <c r="B605" s="169"/>
      <c r="C605" s="169"/>
      <c r="D605" s="169"/>
      <c r="E605" s="169"/>
      <c r="F605" s="169"/>
      <c r="G605" s="169"/>
      <c r="H605" s="169"/>
      <c r="I605" s="169"/>
      <c r="J605" s="169"/>
      <c r="K605" s="169"/>
      <c r="L605" s="169"/>
      <c r="M605" s="169"/>
      <c r="N605" s="169"/>
      <c r="O605" s="169"/>
      <c r="P605" s="169"/>
      <c r="Q605" s="169"/>
      <c r="R605" s="169"/>
      <c r="S605" s="169"/>
      <c r="T605" s="169"/>
      <c r="U605" s="169"/>
      <c r="V605" s="169"/>
      <c r="W605" s="169"/>
      <c r="X605" s="169"/>
      <c r="Y605" s="169"/>
      <c r="Z605" s="169"/>
      <c r="AA605" s="169"/>
      <c r="AB605" s="169"/>
      <c r="AC605" s="169"/>
      <c r="AD605" s="169"/>
      <c r="AE605" s="169"/>
    </row>
    <row r="606" spans="1:31" ht="13.9" customHeight="1">
      <c r="A606" s="169"/>
      <c r="B606" s="169"/>
      <c r="C606" s="169"/>
      <c r="D606" s="169"/>
      <c r="E606" s="169"/>
      <c r="F606" s="169"/>
      <c r="G606" s="169"/>
      <c r="H606" s="169"/>
      <c r="I606" s="169"/>
      <c r="J606" s="169"/>
      <c r="K606" s="169"/>
      <c r="L606" s="169"/>
      <c r="M606" s="169"/>
      <c r="N606" s="169"/>
      <c r="O606" s="169"/>
      <c r="P606" s="169"/>
      <c r="Q606" s="169"/>
      <c r="R606" s="169"/>
      <c r="S606" s="169"/>
      <c r="T606" s="169"/>
      <c r="U606" s="169"/>
      <c r="V606" s="169"/>
      <c r="W606" s="169"/>
      <c r="X606" s="169"/>
      <c r="Y606" s="169"/>
      <c r="Z606" s="169"/>
      <c r="AA606" s="169"/>
      <c r="AB606" s="169"/>
      <c r="AC606" s="169"/>
      <c r="AD606" s="169"/>
      <c r="AE606" s="169"/>
    </row>
    <row r="607" spans="1:31" ht="13.9" customHeight="1">
      <c r="A607" s="169"/>
      <c r="B607" s="169"/>
      <c r="C607" s="169"/>
      <c r="D607" s="169"/>
      <c r="E607" s="169"/>
      <c r="F607" s="169"/>
      <c r="G607" s="169"/>
      <c r="H607" s="169"/>
      <c r="I607" s="169"/>
      <c r="J607" s="169"/>
      <c r="K607" s="169"/>
      <c r="L607" s="169"/>
      <c r="M607" s="169"/>
      <c r="N607" s="169"/>
      <c r="O607" s="169"/>
      <c r="P607" s="169"/>
      <c r="Q607" s="169"/>
      <c r="R607" s="169"/>
      <c r="S607" s="169"/>
      <c r="T607" s="169"/>
      <c r="U607" s="169"/>
      <c r="V607" s="169"/>
      <c r="W607" s="169"/>
      <c r="X607" s="169"/>
      <c r="Y607" s="169"/>
      <c r="Z607" s="169"/>
      <c r="AA607" s="169"/>
      <c r="AB607" s="169"/>
      <c r="AC607" s="169"/>
      <c r="AD607" s="169"/>
      <c r="AE607" s="169"/>
    </row>
    <row r="608" spans="1:31" ht="13.9" customHeight="1">
      <c r="A608" s="169"/>
      <c r="B608" s="169"/>
      <c r="C608" s="169"/>
      <c r="D608" s="169"/>
      <c r="E608" s="169"/>
      <c r="F608" s="169"/>
      <c r="G608" s="169"/>
      <c r="H608" s="169"/>
      <c r="I608" s="169"/>
      <c r="J608" s="169"/>
      <c r="K608" s="169"/>
      <c r="L608" s="169"/>
      <c r="M608" s="169"/>
      <c r="N608" s="169"/>
      <c r="O608" s="169"/>
      <c r="P608" s="169"/>
      <c r="Q608" s="169"/>
      <c r="R608" s="169"/>
      <c r="S608" s="169"/>
      <c r="T608" s="169"/>
      <c r="U608" s="169"/>
      <c r="V608" s="169"/>
      <c r="W608" s="169"/>
      <c r="X608" s="169"/>
      <c r="Y608" s="169"/>
      <c r="Z608" s="169"/>
      <c r="AA608" s="169"/>
      <c r="AB608" s="169"/>
      <c r="AC608" s="169"/>
      <c r="AD608" s="169"/>
      <c r="AE608" s="169"/>
    </row>
    <row r="609" spans="1:31" ht="13.9" customHeight="1">
      <c r="A609" s="169"/>
      <c r="B609" s="169"/>
      <c r="C609" s="169"/>
      <c r="D609" s="169"/>
      <c r="E609" s="169"/>
      <c r="F609" s="169"/>
      <c r="G609" s="169"/>
      <c r="H609" s="169"/>
      <c r="I609" s="169"/>
      <c r="J609" s="169"/>
      <c r="K609" s="169"/>
      <c r="L609" s="169"/>
      <c r="M609" s="169"/>
      <c r="N609" s="169"/>
      <c r="O609" s="169"/>
      <c r="P609" s="169"/>
      <c r="Q609" s="169"/>
      <c r="R609" s="169"/>
      <c r="S609" s="169"/>
      <c r="T609" s="169"/>
      <c r="U609" s="169"/>
      <c r="V609" s="169"/>
      <c r="W609" s="169"/>
      <c r="X609" s="169"/>
      <c r="Y609" s="169"/>
      <c r="Z609" s="169"/>
      <c r="AA609" s="169"/>
      <c r="AB609" s="169"/>
      <c r="AC609" s="169"/>
      <c r="AD609" s="169"/>
      <c r="AE609" s="169"/>
    </row>
    <row r="610" spans="1:31" ht="13.9" customHeight="1">
      <c r="A610" s="169"/>
      <c r="B610" s="169"/>
      <c r="C610" s="169"/>
      <c r="D610" s="169"/>
      <c r="E610" s="169"/>
      <c r="F610" s="169"/>
      <c r="G610" s="169"/>
      <c r="H610" s="169"/>
      <c r="I610" s="169"/>
      <c r="J610" s="169"/>
      <c r="K610" s="169"/>
      <c r="L610" s="169"/>
      <c r="M610" s="169"/>
      <c r="N610" s="169"/>
      <c r="O610" s="169"/>
      <c r="P610" s="169"/>
      <c r="Q610" s="169"/>
      <c r="R610" s="169"/>
      <c r="S610" s="169"/>
      <c r="T610" s="169"/>
      <c r="U610" s="169"/>
      <c r="V610" s="169"/>
      <c r="W610" s="169"/>
      <c r="X610" s="169"/>
      <c r="Y610" s="169"/>
      <c r="Z610" s="169"/>
      <c r="AA610" s="169"/>
      <c r="AB610" s="169"/>
      <c r="AC610" s="169"/>
      <c r="AD610" s="169"/>
      <c r="AE610" s="169"/>
    </row>
    <row r="611" spans="1:31" ht="13.9" customHeight="1">
      <c r="A611" s="169"/>
      <c r="B611" s="169"/>
      <c r="C611" s="169"/>
      <c r="D611" s="169"/>
      <c r="E611" s="169"/>
      <c r="F611" s="169"/>
      <c r="G611" s="169"/>
      <c r="H611" s="169"/>
      <c r="I611" s="169"/>
      <c r="J611" s="169"/>
      <c r="K611" s="169"/>
      <c r="L611" s="169"/>
      <c r="M611" s="169"/>
      <c r="N611" s="169"/>
      <c r="O611" s="169"/>
      <c r="P611" s="169"/>
      <c r="Q611" s="169"/>
      <c r="R611" s="169"/>
      <c r="S611" s="169"/>
      <c r="T611" s="169"/>
      <c r="U611" s="169"/>
      <c r="V611" s="169"/>
      <c r="W611" s="169"/>
      <c r="X611" s="169"/>
      <c r="Y611" s="169"/>
      <c r="Z611" s="169"/>
      <c r="AA611" s="169"/>
      <c r="AB611" s="169"/>
      <c r="AC611" s="169"/>
      <c r="AD611" s="169"/>
      <c r="AE611" s="169"/>
    </row>
    <row r="612" spans="1:31" ht="13.9" customHeight="1">
      <c r="A612" s="169"/>
      <c r="B612" s="169"/>
      <c r="C612" s="169"/>
      <c r="D612" s="169"/>
      <c r="E612" s="169"/>
      <c r="F612" s="169"/>
      <c r="G612" s="169"/>
      <c r="H612" s="169"/>
      <c r="I612" s="169"/>
      <c r="J612" s="169"/>
      <c r="K612" s="169"/>
      <c r="L612" s="169"/>
      <c r="M612" s="169"/>
      <c r="N612" s="169"/>
      <c r="O612" s="169"/>
      <c r="P612" s="169"/>
      <c r="Q612" s="169"/>
      <c r="R612" s="169"/>
      <c r="S612" s="169"/>
      <c r="T612" s="169"/>
      <c r="U612" s="169"/>
      <c r="V612" s="169"/>
      <c r="W612" s="169"/>
      <c r="X612" s="169"/>
      <c r="Y612" s="169"/>
      <c r="Z612" s="169"/>
      <c r="AA612" s="169"/>
      <c r="AB612" s="169"/>
      <c r="AC612" s="169"/>
      <c r="AD612" s="169"/>
      <c r="AE612" s="169"/>
    </row>
    <row r="613" spans="1:31" ht="13.9" customHeight="1">
      <c r="A613" s="169"/>
      <c r="B613" s="169"/>
      <c r="C613" s="169"/>
      <c r="D613" s="169"/>
      <c r="E613" s="169"/>
      <c r="F613" s="169"/>
      <c r="G613" s="169"/>
      <c r="H613" s="169"/>
      <c r="I613" s="169"/>
      <c r="J613" s="169"/>
      <c r="K613" s="169"/>
      <c r="L613" s="169"/>
      <c r="M613" s="169"/>
      <c r="N613" s="169"/>
      <c r="O613" s="169"/>
      <c r="P613" s="169"/>
      <c r="Q613" s="169"/>
      <c r="R613" s="169"/>
      <c r="S613" s="169"/>
      <c r="T613" s="169"/>
      <c r="U613" s="169"/>
      <c r="V613" s="169"/>
      <c r="W613" s="169"/>
      <c r="X613" s="169"/>
      <c r="Y613" s="169"/>
      <c r="Z613" s="169"/>
      <c r="AA613" s="169"/>
      <c r="AB613" s="169"/>
      <c r="AC613" s="169"/>
      <c r="AD613" s="169"/>
      <c r="AE613" s="169"/>
    </row>
    <row r="614" spans="1:31" ht="13.9" customHeight="1">
      <c r="A614" s="169"/>
      <c r="B614" s="169"/>
      <c r="C614" s="169"/>
      <c r="D614" s="169"/>
      <c r="E614" s="169"/>
      <c r="F614" s="169"/>
      <c r="G614" s="169"/>
      <c r="H614" s="169"/>
      <c r="I614" s="169"/>
      <c r="J614" s="169"/>
      <c r="K614" s="169"/>
      <c r="L614" s="169"/>
      <c r="M614" s="169"/>
      <c r="N614" s="169"/>
      <c r="O614" s="169"/>
      <c r="P614" s="169"/>
      <c r="Q614" s="169"/>
      <c r="R614" s="169"/>
      <c r="S614" s="169"/>
      <c r="T614" s="169"/>
      <c r="U614" s="169"/>
      <c r="V614" s="169"/>
      <c r="W614" s="169"/>
      <c r="X614" s="169"/>
      <c r="Y614" s="169"/>
      <c r="Z614" s="169"/>
      <c r="AA614" s="169"/>
      <c r="AB614" s="169"/>
      <c r="AC614" s="169"/>
      <c r="AD614" s="169"/>
      <c r="AE614" s="169"/>
    </row>
    <row r="615" spans="1:31" ht="13.9" customHeight="1">
      <c r="A615" s="169"/>
      <c r="B615" s="169"/>
      <c r="C615" s="169"/>
      <c r="D615" s="169"/>
      <c r="E615" s="169"/>
      <c r="F615" s="169"/>
      <c r="G615" s="169"/>
      <c r="H615" s="169"/>
      <c r="I615" s="169"/>
      <c r="J615" s="169"/>
      <c r="K615" s="169"/>
      <c r="L615" s="169"/>
      <c r="M615" s="169"/>
      <c r="N615" s="169"/>
      <c r="O615" s="169"/>
      <c r="P615" s="169"/>
      <c r="Q615" s="169"/>
      <c r="R615" s="169"/>
      <c r="S615" s="169"/>
      <c r="T615" s="169"/>
      <c r="U615" s="169"/>
      <c r="V615" s="169"/>
      <c r="W615" s="169"/>
      <c r="X615" s="169"/>
      <c r="Y615" s="169"/>
      <c r="Z615" s="169"/>
      <c r="AA615" s="169"/>
      <c r="AB615" s="169"/>
      <c r="AC615" s="169"/>
      <c r="AD615" s="169"/>
      <c r="AE615" s="169"/>
    </row>
    <row r="616" spans="1:31" ht="13.9" customHeight="1">
      <c r="A616" s="169"/>
      <c r="B616" s="169"/>
      <c r="C616" s="169"/>
      <c r="D616" s="169"/>
      <c r="E616" s="169"/>
      <c r="F616" s="169"/>
      <c r="G616" s="169"/>
      <c r="H616" s="169"/>
      <c r="I616" s="169"/>
      <c r="J616" s="169"/>
      <c r="K616" s="169"/>
      <c r="L616" s="169"/>
      <c r="M616" s="169"/>
      <c r="N616" s="169"/>
      <c r="O616" s="169"/>
      <c r="P616" s="169"/>
      <c r="Q616" s="169"/>
      <c r="R616" s="169"/>
      <c r="S616" s="169"/>
      <c r="T616" s="169"/>
      <c r="U616" s="169"/>
      <c r="V616" s="169"/>
      <c r="W616" s="169"/>
      <c r="X616" s="169"/>
      <c r="Y616" s="169"/>
      <c r="Z616" s="169"/>
      <c r="AA616" s="169"/>
      <c r="AB616" s="169"/>
      <c r="AC616" s="169"/>
      <c r="AD616" s="169"/>
      <c r="AE616" s="169"/>
    </row>
    <row r="617" spans="1:31" ht="13.9" customHeight="1">
      <c r="A617" s="169"/>
      <c r="B617" s="169"/>
      <c r="C617" s="169"/>
      <c r="D617" s="169"/>
      <c r="E617" s="169"/>
      <c r="F617" s="169"/>
      <c r="G617" s="169"/>
      <c r="H617" s="169"/>
      <c r="I617" s="169"/>
      <c r="J617" s="169"/>
      <c r="K617" s="169"/>
      <c r="L617" s="169"/>
      <c r="M617" s="169"/>
      <c r="N617" s="169"/>
      <c r="O617" s="169"/>
      <c r="P617" s="169"/>
      <c r="Q617" s="169"/>
      <c r="R617" s="169"/>
      <c r="S617" s="169"/>
      <c r="T617" s="169"/>
      <c r="U617" s="169"/>
      <c r="V617" s="169"/>
      <c r="W617" s="169"/>
      <c r="X617" s="169"/>
      <c r="Y617" s="169"/>
      <c r="Z617" s="169"/>
      <c r="AA617" s="169"/>
      <c r="AB617" s="169"/>
      <c r="AC617" s="169"/>
      <c r="AD617" s="169"/>
      <c r="AE617" s="169"/>
    </row>
    <row r="618" spans="1:31" ht="13.9" customHeight="1">
      <c r="A618" s="169"/>
      <c r="B618" s="169"/>
      <c r="C618" s="169"/>
      <c r="D618" s="169"/>
      <c r="E618" s="169"/>
      <c r="F618" s="169"/>
      <c r="G618" s="169"/>
      <c r="H618" s="169"/>
      <c r="I618" s="169"/>
      <c r="J618" s="169"/>
      <c r="K618" s="169"/>
      <c r="L618" s="169"/>
      <c r="M618" s="169"/>
      <c r="N618" s="169"/>
      <c r="O618" s="169"/>
      <c r="P618" s="169"/>
      <c r="Q618" s="169"/>
      <c r="R618" s="169"/>
      <c r="S618" s="169"/>
      <c r="T618" s="169"/>
      <c r="U618" s="169"/>
      <c r="V618" s="169"/>
      <c r="W618" s="169"/>
      <c r="X618" s="169"/>
      <c r="Y618" s="169"/>
      <c r="Z618" s="169"/>
      <c r="AA618" s="169"/>
      <c r="AB618" s="169"/>
      <c r="AC618" s="169"/>
      <c r="AD618" s="169"/>
      <c r="AE618" s="169"/>
    </row>
    <row r="619" spans="1:31" ht="13.9" customHeight="1">
      <c r="A619" s="169"/>
      <c r="B619" s="169"/>
      <c r="C619" s="169"/>
      <c r="D619" s="169"/>
      <c r="E619" s="169"/>
      <c r="F619" s="169"/>
      <c r="G619" s="169"/>
      <c r="H619" s="169"/>
      <c r="I619" s="169"/>
      <c r="J619" s="169"/>
      <c r="K619" s="169"/>
      <c r="L619" s="169"/>
      <c r="M619" s="169"/>
      <c r="N619" s="169"/>
      <c r="O619" s="169"/>
      <c r="P619" s="169"/>
      <c r="Q619" s="169"/>
      <c r="R619" s="169"/>
      <c r="S619" s="169"/>
      <c r="T619" s="169"/>
      <c r="U619" s="169"/>
      <c r="V619" s="169"/>
      <c r="W619" s="169"/>
      <c r="X619" s="169"/>
      <c r="Y619" s="169"/>
      <c r="Z619" s="169"/>
      <c r="AA619" s="169"/>
      <c r="AB619" s="169"/>
      <c r="AC619" s="169"/>
      <c r="AD619" s="169"/>
      <c r="AE619" s="169"/>
    </row>
    <row r="620" spans="1:31" ht="13.9" customHeight="1">
      <c r="A620" s="169"/>
      <c r="B620" s="169"/>
      <c r="C620" s="169"/>
      <c r="D620" s="169"/>
      <c r="E620" s="169"/>
      <c r="F620" s="169"/>
      <c r="G620" s="169"/>
      <c r="H620" s="169"/>
      <c r="I620" s="169"/>
      <c r="J620" s="169"/>
      <c r="K620" s="169"/>
      <c r="L620" s="169"/>
      <c r="M620" s="169"/>
      <c r="N620" s="169"/>
      <c r="O620" s="169"/>
      <c r="P620" s="169"/>
      <c r="Q620" s="169"/>
      <c r="R620" s="169"/>
      <c r="S620" s="169"/>
      <c r="T620" s="169"/>
      <c r="U620" s="169"/>
      <c r="V620" s="169"/>
      <c r="W620" s="169"/>
      <c r="X620" s="169"/>
      <c r="Y620" s="169"/>
      <c r="Z620" s="169"/>
      <c r="AA620" s="169"/>
      <c r="AB620" s="169"/>
      <c r="AC620" s="169"/>
      <c r="AD620" s="169"/>
      <c r="AE620" s="169"/>
    </row>
    <row r="621" spans="1:31" ht="13.9" customHeight="1">
      <c r="A621" s="169"/>
      <c r="B621" s="169"/>
      <c r="C621" s="169"/>
      <c r="D621" s="169"/>
      <c r="E621" s="169"/>
      <c r="F621" s="169"/>
      <c r="G621" s="169"/>
      <c r="H621" s="169"/>
      <c r="I621" s="169"/>
      <c r="J621" s="169"/>
      <c r="K621" s="169"/>
      <c r="L621" s="169"/>
      <c r="M621" s="169"/>
      <c r="N621" s="169"/>
      <c r="O621" s="169"/>
      <c r="P621" s="169"/>
      <c r="Q621" s="169"/>
      <c r="R621" s="169"/>
      <c r="S621" s="169"/>
      <c r="T621" s="169"/>
      <c r="U621" s="169"/>
      <c r="V621" s="169"/>
      <c r="W621" s="169"/>
      <c r="X621" s="169"/>
      <c r="Y621" s="169"/>
      <c r="Z621" s="169"/>
      <c r="AA621" s="169"/>
      <c r="AB621" s="169"/>
      <c r="AC621" s="169"/>
      <c r="AD621" s="169"/>
      <c r="AE621" s="169"/>
    </row>
    <row r="622" spans="1:31" ht="13.9" customHeight="1">
      <c r="A622" s="169"/>
      <c r="B622" s="169"/>
      <c r="C622" s="169"/>
      <c r="D622" s="169"/>
      <c r="E622" s="169"/>
      <c r="F622" s="169"/>
      <c r="G622" s="169"/>
      <c r="H622" s="169"/>
      <c r="I622" s="169"/>
      <c r="J622" s="169"/>
      <c r="K622" s="169"/>
      <c r="L622" s="169"/>
      <c r="M622" s="169"/>
      <c r="N622" s="169"/>
      <c r="O622" s="169"/>
      <c r="P622" s="169"/>
      <c r="Q622" s="169"/>
      <c r="R622" s="169"/>
      <c r="S622" s="169"/>
      <c r="T622" s="169"/>
      <c r="U622" s="169"/>
      <c r="V622" s="169"/>
      <c r="W622" s="169"/>
      <c r="X622" s="169"/>
      <c r="Y622" s="169"/>
      <c r="Z622" s="169"/>
      <c r="AA622" s="169"/>
      <c r="AB622" s="169"/>
      <c r="AC622" s="169"/>
      <c r="AD622" s="169"/>
      <c r="AE622" s="169"/>
    </row>
    <row r="623" spans="1:31" ht="13.9" customHeight="1">
      <c r="A623" s="169"/>
      <c r="B623" s="169"/>
      <c r="C623" s="169"/>
      <c r="D623" s="169"/>
      <c r="E623" s="169"/>
      <c r="F623" s="169"/>
      <c r="G623" s="169"/>
      <c r="H623" s="169"/>
      <c r="I623" s="169"/>
      <c r="J623" s="169"/>
      <c r="K623" s="169"/>
      <c r="L623" s="169"/>
      <c r="M623" s="169"/>
      <c r="N623" s="169"/>
      <c r="O623" s="169"/>
      <c r="P623" s="169"/>
      <c r="Q623" s="169"/>
      <c r="R623" s="169"/>
      <c r="S623" s="169"/>
      <c r="T623" s="169"/>
      <c r="U623" s="169"/>
      <c r="V623" s="169"/>
      <c r="W623" s="169"/>
      <c r="X623" s="169"/>
      <c r="Y623" s="169"/>
      <c r="Z623" s="169"/>
      <c r="AA623" s="169"/>
      <c r="AB623" s="169"/>
      <c r="AC623" s="169"/>
      <c r="AD623" s="169"/>
      <c r="AE623" s="169"/>
    </row>
    <row r="624" spans="1:31" ht="13.9" customHeight="1">
      <c r="A624" s="169"/>
      <c r="B624" s="169"/>
      <c r="C624" s="169"/>
      <c r="D624" s="169"/>
      <c r="E624" s="169"/>
      <c r="F624" s="169"/>
      <c r="G624" s="169"/>
      <c r="H624" s="169"/>
      <c r="I624" s="169"/>
      <c r="J624" s="169"/>
      <c r="K624" s="169"/>
      <c r="L624" s="169"/>
      <c r="M624" s="169"/>
      <c r="N624" s="169"/>
      <c r="O624" s="169"/>
      <c r="P624" s="169"/>
      <c r="Q624" s="169"/>
      <c r="R624" s="169"/>
      <c r="S624" s="169"/>
      <c r="T624" s="169"/>
      <c r="U624" s="169"/>
      <c r="V624" s="169"/>
      <c r="W624" s="169"/>
      <c r="X624" s="169"/>
      <c r="Y624" s="169"/>
      <c r="Z624" s="169"/>
      <c r="AA624" s="169"/>
      <c r="AB624" s="169"/>
      <c r="AC624" s="169"/>
      <c r="AD624" s="169"/>
      <c r="AE624" s="169"/>
    </row>
    <row r="625" spans="1:31" ht="13.9" customHeight="1">
      <c r="A625" s="169"/>
      <c r="B625" s="169"/>
      <c r="C625" s="169"/>
      <c r="D625" s="169"/>
      <c r="E625" s="169"/>
      <c r="F625" s="169"/>
      <c r="G625" s="169"/>
      <c r="H625" s="169"/>
      <c r="I625" s="169"/>
      <c r="J625" s="169"/>
      <c r="K625" s="169"/>
      <c r="L625" s="169"/>
      <c r="M625" s="169"/>
      <c r="N625" s="169"/>
      <c r="O625" s="169"/>
      <c r="P625" s="169"/>
      <c r="Q625" s="169"/>
      <c r="R625" s="169"/>
      <c r="S625" s="169"/>
      <c r="T625" s="169"/>
      <c r="U625" s="169"/>
      <c r="V625" s="169"/>
      <c r="W625" s="169"/>
      <c r="X625" s="169"/>
      <c r="Y625" s="169"/>
      <c r="Z625" s="169"/>
      <c r="AA625" s="169"/>
      <c r="AB625" s="169"/>
      <c r="AC625" s="169"/>
      <c r="AD625" s="169"/>
      <c r="AE625" s="169"/>
    </row>
    <row r="626" spans="1:31" ht="13.9" customHeight="1">
      <c r="A626" s="169"/>
      <c r="B626" s="169"/>
      <c r="C626" s="169"/>
      <c r="D626" s="169"/>
      <c r="E626" s="169"/>
      <c r="F626" s="169"/>
      <c r="G626" s="169"/>
      <c r="H626" s="169"/>
      <c r="I626" s="169"/>
      <c r="J626" s="169"/>
      <c r="K626" s="169"/>
      <c r="L626" s="169"/>
      <c r="M626" s="169"/>
      <c r="N626" s="169"/>
      <c r="O626" s="169"/>
      <c r="P626" s="169"/>
      <c r="Q626" s="169"/>
      <c r="R626" s="169"/>
      <c r="S626" s="169"/>
      <c r="T626" s="169"/>
      <c r="U626" s="169"/>
      <c r="V626" s="169"/>
      <c r="W626" s="169"/>
      <c r="X626" s="169"/>
      <c r="Y626" s="169"/>
      <c r="Z626" s="169"/>
      <c r="AA626" s="169"/>
      <c r="AB626" s="169"/>
      <c r="AC626" s="169"/>
      <c r="AD626" s="169"/>
      <c r="AE626" s="169"/>
    </row>
    <row r="627" spans="1:31" ht="13.9" customHeight="1">
      <c r="A627" s="169"/>
      <c r="B627" s="169"/>
      <c r="C627" s="169"/>
      <c r="D627" s="169"/>
      <c r="E627" s="169"/>
      <c r="F627" s="169"/>
      <c r="G627" s="169"/>
      <c r="H627" s="169"/>
      <c r="I627" s="169"/>
      <c r="J627" s="169"/>
      <c r="K627" s="169"/>
      <c r="L627" s="169"/>
      <c r="M627" s="169"/>
      <c r="N627" s="169"/>
      <c r="O627" s="169"/>
      <c r="P627" s="169"/>
      <c r="Q627" s="169"/>
      <c r="R627" s="169"/>
      <c r="S627" s="169"/>
      <c r="T627" s="169"/>
      <c r="U627" s="169"/>
      <c r="V627" s="169"/>
      <c r="W627" s="169"/>
      <c r="X627" s="169"/>
      <c r="Y627" s="169"/>
      <c r="Z627" s="169"/>
      <c r="AA627" s="169"/>
      <c r="AB627" s="169"/>
      <c r="AC627" s="169"/>
      <c r="AD627" s="169"/>
      <c r="AE627" s="169"/>
    </row>
    <row r="628" spans="1:31" ht="13.9" customHeight="1">
      <c r="A628" s="169"/>
      <c r="B628" s="169"/>
      <c r="C628" s="169"/>
      <c r="D628" s="169"/>
      <c r="E628" s="169"/>
      <c r="F628" s="169"/>
      <c r="G628" s="169"/>
      <c r="H628" s="169"/>
      <c r="I628" s="169"/>
      <c r="J628" s="169"/>
      <c r="K628" s="169"/>
      <c r="L628" s="169"/>
      <c r="M628" s="169"/>
      <c r="N628" s="169"/>
      <c r="O628" s="169"/>
      <c r="P628" s="169"/>
      <c r="Q628" s="169"/>
      <c r="R628" s="169"/>
      <c r="S628" s="169"/>
      <c r="T628" s="169"/>
      <c r="U628" s="169"/>
      <c r="V628" s="169"/>
      <c r="W628" s="169"/>
      <c r="X628" s="169"/>
      <c r="Y628" s="169"/>
      <c r="Z628" s="169"/>
      <c r="AA628" s="169"/>
      <c r="AB628" s="169"/>
      <c r="AC628" s="169"/>
      <c r="AD628" s="169"/>
      <c r="AE628" s="169"/>
    </row>
    <row r="629" spans="1:31" ht="13.9" customHeight="1">
      <c r="A629" s="169"/>
      <c r="B629" s="169"/>
      <c r="C629" s="169"/>
      <c r="D629" s="169"/>
      <c r="E629" s="169"/>
      <c r="F629" s="169"/>
      <c r="G629" s="169"/>
      <c r="H629" s="169"/>
      <c r="I629" s="169"/>
      <c r="J629" s="169"/>
      <c r="K629" s="169"/>
      <c r="L629" s="169"/>
      <c r="M629" s="169"/>
      <c r="N629" s="169"/>
      <c r="O629" s="169"/>
      <c r="P629" s="169"/>
      <c r="Q629" s="169"/>
      <c r="R629" s="169"/>
      <c r="S629" s="169"/>
      <c r="T629" s="169"/>
      <c r="U629" s="169"/>
      <c r="V629" s="169"/>
      <c r="W629" s="169"/>
      <c r="X629" s="169"/>
      <c r="Y629" s="169"/>
      <c r="Z629" s="169"/>
      <c r="AA629" s="169"/>
      <c r="AB629" s="169"/>
      <c r="AC629" s="169"/>
      <c r="AD629" s="169"/>
      <c r="AE629" s="169"/>
    </row>
    <row r="630" spans="1:31" ht="13.9" customHeight="1">
      <c r="A630" s="169"/>
      <c r="B630" s="169"/>
      <c r="C630" s="169"/>
      <c r="D630" s="169"/>
      <c r="E630" s="169"/>
      <c r="F630" s="169"/>
      <c r="G630" s="169"/>
      <c r="H630" s="169"/>
      <c r="I630" s="169"/>
      <c r="J630" s="169"/>
      <c r="K630" s="169"/>
      <c r="L630" s="169"/>
      <c r="M630" s="169"/>
      <c r="N630" s="169"/>
      <c r="O630" s="169"/>
      <c r="P630" s="169"/>
      <c r="Q630" s="169"/>
      <c r="R630" s="169"/>
      <c r="S630" s="169"/>
      <c r="T630" s="169"/>
      <c r="U630" s="169"/>
      <c r="V630" s="169"/>
      <c r="W630" s="169"/>
      <c r="X630" s="169"/>
      <c r="Y630" s="169"/>
      <c r="Z630" s="169"/>
      <c r="AA630" s="169"/>
      <c r="AB630" s="169"/>
      <c r="AC630" s="169"/>
      <c r="AD630" s="169"/>
      <c r="AE630" s="169"/>
    </row>
    <row r="631" spans="1:31" ht="13.9" customHeight="1">
      <c r="A631" s="169"/>
      <c r="B631" s="169"/>
      <c r="C631" s="169"/>
      <c r="D631" s="169"/>
      <c r="E631" s="169"/>
      <c r="F631" s="169"/>
      <c r="G631" s="169"/>
      <c r="H631" s="169"/>
      <c r="I631" s="169"/>
      <c r="J631" s="169"/>
      <c r="K631" s="169"/>
      <c r="L631" s="169"/>
      <c r="M631" s="169"/>
      <c r="N631" s="169"/>
      <c r="O631" s="169"/>
      <c r="P631" s="169"/>
      <c r="Q631" s="169"/>
      <c r="R631" s="169"/>
      <c r="S631" s="169"/>
      <c r="T631" s="169"/>
      <c r="U631" s="169"/>
      <c r="V631" s="169"/>
      <c r="W631" s="169"/>
      <c r="X631" s="169"/>
      <c r="Y631" s="169"/>
      <c r="Z631" s="169"/>
      <c r="AA631" s="169"/>
      <c r="AB631" s="169"/>
      <c r="AC631" s="169"/>
      <c r="AD631" s="169"/>
      <c r="AE631" s="169"/>
    </row>
    <row r="632" spans="1:31" ht="13.9" customHeight="1">
      <c r="A632" s="169"/>
      <c r="B632" s="169"/>
      <c r="C632" s="169"/>
      <c r="D632" s="169"/>
      <c r="E632" s="169"/>
      <c r="F632" s="169"/>
      <c r="G632" s="169"/>
      <c r="H632" s="169"/>
      <c r="I632" s="169"/>
      <c r="J632" s="169"/>
      <c r="K632" s="169"/>
      <c r="L632" s="169"/>
      <c r="M632" s="169"/>
      <c r="N632" s="169"/>
      <c r="O632" s="169"/>
      <c r="P632" s="169"/>
      <c r="Q632" s="169"/>
      <c r="R632" s="169"/>
      <c r="S632" s="169"/>
      <c r="T632" s="169"/>
      <c r="U632" s="169"/>
      <c r="V632" s="169"/>
      <c r="W632" s="169"/>
      <c r="X632" s="169"/>
      <c r="Y632" s="169"/>
      <c r="Z632" s="169"/>
      <c r="AA632" s="169"/>
      <c r="AB632" s="169"/>
      <c r="AC632" s="169"/>
      <c r="AD632" s="169"/>
      <c r="AE632" s="169"/>
    </row>
    <row r="633" spans="1:31" ht="13.9" customHeight="1">
      <c r="A633" s="169"/>
      <c r="B633" s="169"/>
      <c r="C633" s="169"/>
      <c r="D633" s="169"/>
      <c r="E633" s="169"/>
      <c r="F633" s="169"/>
      <c r="G633" s="169"/>
      <c r="H633" s="169"/>
      <c r="I633" s="169"/>
      <c r="J633" s="169"/>
      <c r="K633" s="169"/>
      <c r="L633" s="169"/>
      <c r="M633" s="169"/>
      <c r="N633" s="169"/>
      <c r="O633" s="169"/>
      <c r="P633" s="169"/>
      <c r="Q633" s="169"/>
      <c r="R633" s="169"/>
      <c r="S633" s="169"/>
      <c r="T633" s="169"/>
      <c r="U633" s="169"/>
      <c r="V633" s="169"/>
      <c r="W633" s="169"/>
      <c r="X633" s="169"/>
      <c r="Y633" s="169"/>
      <c r="Z633" s="169"/>
      <c r="AA633" s="169"/>
      <c r="AB633" s="169"/>
      <c r="AC633" s="169"/>
      <c r="AD633" s="169"/>
      <c r="AE633" s="169"/>
    </row>
    <row r="634" spans="1:31" ht="13.9" customHeight="1">
      <c r="A634" s="169"/>
      <c r="B634" s="169"/>
      <c r="C634" s="169"/>
      <c r="D634" s="169"/>
      <c r="E634" s="169"/>
      <c r="F634" s="169"/>
      <c r="G634" s="169"/>
      <c r="H634" s="169"/>
      <c r="I634" s="169"/>
      <c r="J634" s="169"/>
      <c r="K634" s="169"/>
      <c r="L634" s="169"/>
      <c r="M634" s="169"/>
      <c r="N634" s="169"/>
      <c r="O634" s="169"/>
      <c r="P634" s="169"/>
      <c r="Q634" s="169"/>
      <c r="R634" s="169"/>
      <c r="S634" s="169"/>
      <c r="T634" s="169"/>
      <c r="U634" s="169"/>
      <c r="V634" s="169"/>
      <c r="W634" s="169"/>
      <c r="X634" s="169"/>
      <c r="Y634" s="169"/>
      <c r="Z634" s="169"/>
      <c r="AA634" s="169"/>
      <c r="AB634" s="169"/>
      <c r="AC634" s="169"/>
      <c r="AD634" s="169"/>
      <c r="AE634" s="169"/>
    </row>
    <row r="635" spans="1:31" ht="13.9" customHeight="1">
      <c r="A635" s="169"/>
      <c r="B635" s="169"/>
      <c r="C635" s="169"/>
      <c r="D635" s="169"/>
      <c r="E635" s="169"/>
      <c r="F635" s="169"/>
      <c r="G635" s="169"/>
      <c r="H635" s="169"/>
      <c r="I635" s="169"/>
      <c r="J635" s="169"/>
      <c r="K635" s="169"/>
      <c r="L635" s="169"/>
      <c r="M635" s="169"/>
      <c r="N635" s="169"/>
      <c r="O635" s="169"/>
      <c r="P635" s="169"/>
      <c r="Q635" s="169"/>
      <c r="R635" s="169"/>
      <c r="S635" s="169"/>
      <c r="T635" s="169"/>
      <c r="U635" s="169"/>
      <c r="V635" s="169"/>
      <c r="W635" s="169"/>
      <c r="X635" s="169"/>
      <c r="Y635" s="169"/>
      <c r="Z635" s="169"/>
      <c r="AA635" s="169"/>
      <c r="AB635" s="169"/>
      <c r="AC635" s="169"/>
      <c r="AD635" s="169"/>
      <c r="AE635" s="169"/>
    </row>
    <row r="636" spans="1:31" ht="13.9" customHeight="1">
      <c r="A636" s="169"/>
      <c r="B636" s="169"/>
      <c r="C636" s="169"/>
      <c r="D636" s="169"/>
      <c r="E636" s="169"/>
      <c r="F636" s="169"/>
      <c r="G636" s="169"/>
      <c r="H636" s="169"/>
      <c r="I636" s="169"/>
      <c r="J636" s="169"/>
      <c r="K636" s="169"/>
      <c r="L636" s="169"/>
      <c r="M636" s="169"/>
      <c r="N636" s="169"/>
      <c r="O636" s="169"/>
      <c r="P636" s="169"/>
      <c r="Q636" s="169"/>
      <c r="R636" s="169"/>
      <c r="S636" s="169"/>
      <c r="T636" s="169"/>
      <c r="U636" s="169"/>
      <c r="V636" s="169"/>
      <c r="W636" s="169"/>
      <c r="X636" s="169"/>
      <c r="Y636" s="169"/>
      <c r="Z636" s="169"/>
      <c r="AA636" s="169"/>
      <c r="AB636" s="169"/>
      <c r="AC636" s="169"/>
      <c r="AD636" s="169"/>
      <c r="AE636" s="169"/>
    </row>
    <row r="637" spans="1:31" ht="13.9" customHeight="1">
      <c r="A637" s="169"/>
      <c r="B637" s="169"/>
      <c r="C637" s="169"/>
      <c r="D637" s="169"/>
      <c r="E637" s="169"/>
      <c r="F637" s="169"/>
      <c r="G637" s="169"/>
      <c r="H637" s="169"/>
      <c r="I637" s="169"/>
      <c r="J637" s="169"/>
      <c r="K637" s="169"/>
      <c r="L637" s="169"/>
      <c r="M637" s="169"/>
      <c r="N637" s="169"/>
      <c r="O637" s="169"/>
      <c r="P637" s="169"/>
      <c r="Q637" s="169"/>
      <c r="R637" s="169"/>
      <c r="S637" s="169"/>
      <c r="T637" s="169"/>
      <c r="U637" s="169"/>
      <c r="V637" s="169"/>
      <c r="W637" s="169"/>
      <c r="X637" s="169"/>
      <c r="Y637" s="169"/>
      <c r="Z637" s="169"/>
      <c r="AA637" s="169"/>
      <c r="AB637" s="169"/>
      <c r="AC637" s="169"/>
      <c r="AD637" s="169"/>
      <c r="AE637" s="169"/>
    </row>
    <row r="638" spans="1:31" ht="13.9" customHeight="1">
      <c r="A638" s="169"/>
      <c r="B638" s="169"/>
      <c r="C638" s="169"/>
      <c r="D638" s="169"/>
      <c r="E638" s="169"/>
      <c r="F638" s="169"/>
      <c r="G638" s="169"/>
      <c r="H638" s="169"/>
      <c r="I638" s="169"/>
      <c r="J638" s="169"/>
      <c r="K638" s="169"/>
      <c r="L638" s="169"/>
      <c r="M638" s="169"/>
      <c r="N638" s="169"/>
      <c r="O638" s="169"/>
      <c r="P638" s="169"/>
      <c r="Q638" s="169"/>
      <c r="R638" s="169"/>
      <c r="S638" s="169"/>
      <c r="T638" s="169"/>
      <c r="U638" s="169"/>
      <c r="V638" s="169"/>
      <c r="W638" s="169"/>
      <c r="X638" s="169"/>
      <c r="Y638" s="169"/>
      <c r="Z638" s="169"/>
      <c r="AA638" s="169"/>
      <c r="AB638" s="169"/>
      <c r="AC638" s="169"/>
      <c r="AD638" s="169"/>
      <c r="AE638" s="169"/>
    </row>
    <row r="639" spans="1:31" ht="13.9" customHeight="1">
      <c r="A639" s="169"/>
      <c r="B639" s="169"/>
      <c r="C639" s="169"/>
      <c r="D639" s="169"/>
      <c r="E639" s="169"/>
      <c r="F639" s="169"/>
      <c r="G639" s="169"/>
      <c r="H639" s="169"/>
      <c r="I639" s="169"/>
      <c r="J639" s="169"/>
      <c r="K639" s="169"/>
      <c r="L639" s="169"/>
      <c r="M639" s="169"/>
      <c r="N639" s="169"/>
      <c r="O639" s="169"/>
      <c r="P639" s="169"/>
      <c r="Q639" s="169"/>
      <c r="R639" s="169"/>
      <c r="S639" s="169"/>
      <c r="T639" s="169"/>
      <c r="U639" s="169"/>
      <c r="V639" s="169"/>
      <c r="W639" s="169"/>
      <c r="X639" s="169"/>
      <c r="Y639" s="169"/>
      <c r="Z639" s="169"/>
      <c r="AA639" s="169"/>
      <c r="AB639" s="169"/>
      <c r="AC639" s="169"/>
      <c r="AD639" s="169"/>
      <c r="AE639" s="169"/>
    </row>
    <row r="640" spans="1:31" ht="13.9" customHeight="1">
      <c r="A640" s="169"/>
      <c r="B640" s="169"/>
      <c r="C640" s="169"/>
      <c r="D640" s="169"/>
      <c r="E640" s="169"/>
      <c r="F640" s="169"/>
      <c r="G640" s="169"/>
      <c r="H640" s="169"/>
      <c r="I640" s="169"/>
      <c r="J640" s="169"/>
      <c r="K640" s="169"/>
      <c r="L640" s="169"/>
      <c r="M640" s="169"/>
      <c r="N640" s="169"/>
      <c r="O640" s="169"/>
      <c r="P640" s="169"/>
      <c r="Q640" s="169"/>
      <c r="R640" s="169"/>
      <c r="S640" s="169"/>
      <c r="T640" s="169"/>
      <c r="U640" s="169"/>
      <c r="V640" s="169"/>
      <c r="W640" s="169"/>
      <c r="X640" s="169"/>
      <c r="Y640" s="169"/>
      <c r="Z640" s="169"/>
      <c r="AA640" s="169"/>
      <c r="AB640" s="169"/>
      <c r="AC640" s="169"/>
      <c r="AD640" s="169"/>
      <c r="AE640" s="169"/>
    </row>
    <row r="641" spans="1:31" ht="13.9" customHeight="1">
      <c r="A641" s="169"/>
      <c r="B641" s="169"/>
      <c r="C641" s="169"/>
      <c r="D641" s="169"/>
      <c r="E641" s="169"/>
      <c r="F641" s="169"/>
      <c r="G641" s="169"/>
      <c r="H641" s="169"/>
      <c r="I641" s="169"/>
      <c r="J641" s="169"/>
      <c r="K641" s="169"/>
      <c r="L641" s="169"/>
      <c r="M641" s="169"/>
      <c r="N641" s="169"/>
      <c r="O641" s="169"/>
      <c r="P641" s="169"/>
      <c r="Q641" s="169"/>
      <c r="R641" s="169"/>
      <c r="S641" s="169"/>
      <c r="T641" s="169"/>
      <c r="U641" s="169"/>
      <c r="V641" s="169"/>
      <c r="W641" s="169"/>
      <c r="X641" s="169"/>
      <c r="Y641" s="169"/>
      <c r="Z641" s="169"/>
      <c r="AA641" s="169"/>
      <c r="AB641" s="169"/>
      <c r="AC641" s="169"/>
      <c r="AD641" s="169"/>
      <c r="AE641" s="169"/>
    </row>
    <row r="642" spans="1:31" ht="13.9" customHeight="1">
      <c r="A642" s="169"/>
      <c r="B642" s="169"/>
      <c r="C642" s="169"/>
      <c r="D642" s="169"/>
      <c r="E642" s="169"/>
      <c r="F642" s="169"/>
      <c r="G642" s="169"/>
      <c r="H642" s="169"/>
      <c r="I642" s="169"/>
      <c r="J642" s="169"/>
      <c r="K642" s="169"/>
      <c r="L642" s="169"/>
      <c r="M642" s="169"/>
      <c r="N642" s="169"/>
      <c r="O642" s="169"/>
      <c r="P642" s="169"/>
      <c r="Q642" s="169"/>
      <c r="R642" s="169"/>
      <c r="S642" s="169"/>
      <c r="T642" s="169"/>
      <c r="U642" s="169"/>
      <c r="V642" s="169"/>
      <c r="W642" s="169"/>
      <c r="X642" s="169"/>
      <c r="Y642" s="169"/>
      <c r="Z642" s="169"/>
      <c r="AA642" s="169"/>
      <c r="AB642" s="169"/>
      <c r="AC642" s="169"/>
      <c r="AD642" s="169"/>
      <c r="AE642" s="169"/>
    </row>
    <row r="643" spans="1:31" ht="13.9" customHeight="1">
      <c r="A643" s="169"/>
      <c r="B643" s="169"/>
      <c r="C643" s="169"/>
      <c r="D643" s="169"/>
      <c r="E643" s="169"/>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row>
    <row r="644" spans="1:31" ht="13.9" customHeight="1">
      <c r="A644" s="169"/>
      <c r="B644" s="169"/>
      <c r="C644" s="169"/>
      <c r="D644" s="169"/>
      <c r="E644" s="169"/>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row>
    <row r="645" spans="1:31" ht="13.9" customHeight="1">
      <c r="A645" s="169"/>
      <c r="B645" s="169"/>
      <c r="C645" s="169"/>
      <c r="D645" s="169"/>
      <c r="E645" s="169"/>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row>
    <row r="646" spans="1:31" ht="13.9" customHeight="1">
      <c r="A646" s="169"/>
      <c r="B646" s="169"/>
      <c r="C646" s="169"/>
      <c r="D646" s="169"/>
      <c r="E646" s="169"/>
      <c r="F646" s="169"/>
      <c r="G646" s="169"/>
      <c r="H646" s="169"/>
      <c r="I646" s="169"/>
      <c r="J646" s="169"/>
      <c r="K646" s="169"/>
      <c r="L646" s="169"/>
      <c r="M646" s="169"/>
      <c r="N646" s="169"/>
      <c r="O646" s="169"/>
      <c r="P646" s="169"/>
      <c r="Q646" s="169"/>
      <c r="R646" s="169"/>
      <c r="S646" s="169"/>
      <c r="T646" s="169"/>
      <c r="U646" s="169"/>
      <c r="V646" s="169"/>
      <c r="W646" s="169"/>
      <c r="X646" s="169"/>
      <c r="Y646" s="169"/>
      <c r="Z646" s="169"/>
      <c r="AA646" s="169"/>
      <c r="AB646" s="169"/>
      <c r="AC646" s="169"/>
      <c r="AD646" s="169"/>
      <c r="AE646" s="169"/>
    </row>
    <row r="647" spans="1:31" ht="13.9" customHeight="1">
      <c r="A647" s="169"/>
      <c r="B647" s="169"/>
      <c r="C647" s="169"/>
      <c r="D647" s="169"/>
      <c r="E647" s="169"/>
      <c r="F647" s="169"/>
      <c r="G647" s="169"/>
      <c r="H647" s="169"/>
      <c r="I647" s="169"/>
      <c r="J647" s="169"/>
      <c r="K647" s="169"/>
      <c r="L647" s="169"/>
      <c r="M647" s="169"/>
      <c r="N647" s="169"/>
      <c r="O647" s="169"/>
      <c r="P647" s="169"/>
      <c r="Q647" s="169"/>
      <c r="R647" s="169"/>
      <c r="S647" s="169"/>
      <c r="T647" s="169"/>
      <c r="U647" s="169"/>
      <c r="V647" s="169"/>
      <c r="W647" s="169"/>
      <c r="X647" s="169"/>
      <c r="Y647" s="169"/>
      <c r="Z647" s="169"/>
      <c r="AA647" s="169"/>
      <c r="AB647" s="169"/>
      <c r="AC647" s="169"/>
      <c r="AD647" s="169"/>
      <c r="AE647" s="169"/>
    </row>
    <row r="648" spans="1:31" ht="13.9" customHeight="1">
      <c r="A648" s="169"/>
      <c r="B648" s="169"/>
      <c r="C648" s="169"/>
      <c r="D648" s="169"/>
      <c r="E648" s="169"/>
      <c r="F648" s="169"/>
      <c r="G648" s="169"/>
      <c r="H648" s="169"/>
      <c r="I648" s="169"/>
      <c r="J648" s="169"/>
      <c r="K648" s="169"/>
      <c r="L648" s="169"/>
      <c r="M648" s="169"/>
      <c r="N648" s="169"/>
      <c r="O648" s="169"/>
      <c r="P648" s="169"/>
      <c r="Q648" s="169"/>
      <c r="R648" s="169"/>
      <c r="S648" s="169"/>
      <c r="T648" s="169"/>
      <c r="U648" s="169"/>
      <c r="V648" s="169"/>
      <c r="W648" s="169"/>
      <c r="X648" s="169"/>
      <c r="Y648" s="169"/>
      <c r="Z648" s="169"/>
      <c r="AA648" s="169"/>
      <c r="AB648" s="169"/>
      <c r="AC648" s="169"/>
      <c r="AD648" s="169"/>
      <c r="AE648" s="169"/>
    </row>
    <row r="649" spans="1:31" ht="13.9" customHeight="1">
      <c r="A649" s="169"/>
      <c r="B649" s="169"/>
      <c r="C649" s="169"/>
      <c r="D649" s="169"/>
      <c r="E649" s="169"/>
      <c r="F649" s="169"/>
      <c r="G649" s="169"/>
      <c r="H649" s="169"/>
      <c r="I649" s="169"/>
      <c r="J649" s="169"/>
      <c r="K649" s="169"/>
      <c r="L649" s="169"/>
      <c r="M649" s="169"/>
      <c r="N649" s="169"/>
      <c r="O649" s="169"/>
      <c r="P649" s="169"/>
      <c r="Q649" s="169"/>
      <c r="R649" s="169"/>
      <c r="S649" s="169"/>
      <c r="T649" s="169"/>
      <c r="U649" s="169"/>
      <c r="V649" s="169"/>
      <c r="W649" s="169"/>
      <c r="X649" s="169"/>
      <c r="Y649" s="169"/>
      <c r="Z649" s="169"/>
      <c r="AA649" s="169"/>
      <c r="AB649" s="169"/>
      <c r="AC649" s="169"/>
      <c r="AD649" s="169"/>
      <c r="AE649" s="169"/>
    </row>
    <row r="650" spans="1:31" ht="13.9" customHeight="1">
      <c r="A650" s="169"/>
      <c r="B650" s="169"/>
      <c r="C650" s="169"/>
      <c r="D650" s="169"/>
      <c r="E650" s="169"/>
      <c r="F650" s="169"/>
      <c r="G650" s="169"/>
      <c r="H650" s="169"/>
      <c r="I650" s="169"/>
      <c r="J650" s="169"/>
      <c r="K650" s="169"/>
      <c r="L650" s="169"/>
      <c r="M650" s="169"/>
      <c r="N650" s="169"/>
      <c r="O650" s="169"/>
      <c r="P650" s="169"/>
      <c r="Q650" s="169"/>
      <c r="R650" s="169"/>
      <c r="S650" s="169"/>
      <c r="T650" s="169"/>
      <c r="U650" s="169"/>
      <c r="V650" s="169"/>
      <c r="W650" s="169"/>
      <c r="X650" s="169"/>
      <c r="Y650" s="169"/>
      <c r="Z650" s="169"/>
      <c r="AA650" s="169"/>
      <c r="AB650" s="169"/>
      <c r="AC650" s="169"/>
      <c r="AD650" s="169"/>
      <c r="AE650" s="169"/>
    </row>
    <row r="651" spans="1:31" ht="13.9" customHeight="1">
      <c r="A651" s="169"/>
      <c r="B651" s="169"/>
      <c r="C651" s="169"/>
      <c r="D651" s="169"/>
      <c r="E651" s="169"/>
      <c r="F651" s="169"/>
      <c r="G651" s="169"/>
      <c r="H651" s="169"/>
      <c r="I651" s="169"/>
      <c r="J651" s="169"/>
      <c r="K651" s="169"/>
      <c r="L651" s="169"/>
      <c r="M651" s="169"/>
      <c r="N651" s="169"/>
      <c r="O651" s="169"/>
      <c r="P651" s="169"/>
      <c r="Q651" s="169"/>
      <c r="R651" s="169"/>
      <c r="S651" s="169"/>
      <c r="T651" s="169"/>
      <c r="U651" s="169"/>
      <c r="V651" s="169"/>
      <c r="W651" s="169"/>
      <c r="X651" s="169"/>
      <c r="Y651" s="169"/>
      <c r="Z651" s="169"/>
      <c r="AA651" s="169"/>
      <c r="AB651" s="169"/>
      <c r="AC651" s="169"/>
      <c r="AD651" s="169"/>
      <c r="AE651" s="169"/>
    </row>
    <row r="652" spans="1:31" ht="13.9" customHeight="1">
      <c r="A652" s="169"/>
      <c r="B652" s="169"/>
      <c r="C652" s="169"/>
      <c r="D652" s="169"/>
      <c r="E652" s="169"/>
      <c r="F652" s="169"/>
      <c r="G652" s="169"/>
      <c r="H652" s="169"/>
      <c r="I652" s="169"/>
      <c r="J652" s="169"/>
      <c r="K652" s="169"/>
      <c r="L652" s="169"/>
      <c r="M652" s="169"/>
      <c r="N652" s="169"/>
      <c r="O652" s="169"/>
      <c r="P652" s="169"/>
      <c r="Q652" s="169"/>
      <c r="R652" s="169"/>
      <c r="S652" s="169"/>
      <c r="T652" s="169"/>
      <c r="U652" s="169"/>
      <c r="V652" s="169"/>
      <c r="W652" s="169"/>
      <c r="X652" s="169"/>
      <c r="Y652" s="169"/>
      <c r="Z652" s="169"/>
      <c r="AA652" s="169"/>
      <c r="AB652" s="169"/>
      <c r="AC652" s="169"/>
      <c r="AD652" s="169"/>
      <c r="AE652" s="169"/>
    </row>
    <row r="653" spans="1:31" ht="13.9" customHeight="1">
      <c r="A653" s="169"/>
      <c r="B653" s="169"/>
      <c r="C653" s="169"/>
      <c r="D653" s="169"/>
      <c r="E653" s="169"/>
      <c r="F653" s="169"/>
      <c r="G653" s="169"/>
      <c r="H653" s="169"/>
      <c r="I653" s="169"/>
      <c r="J653" s="169"/>
      <c r="K653" s="169"/>
      <c r="L653" s="169"/>
      <c r="M653" s="169"/>
      <c r="N653" s="169"/>
      <c r="O653" s="169"/>
      <c r="P653" s="169"/>
      <c r="Q653" s="169"/>
      <c r="R653" s="169"/>
      <c r="S653" s="169"/>
      <c r="T653" s="169"/>
      <c r="U653" s="169"/>
      <c r="V653" s="169"/>
      <c r="W653" s="169"/>
      <c r="X653" s="169"/>
      <c r="Y653" s="169"/>
      <c r="Z653" s="169"/>
      <c r="AA653" s="169"/>
      <c r="AB653" s="169"/>
      <c r="AC653" s="169"/>
      <c r="AD653" s="169"/>
      <c r="AE653" s="169"/>
    </row>
    <row r="654" spans="1:31" ht="13.9" customHeight="1">
      <c r="A654" s="169"/>
      <c r="B654" s="169"/>
      <c r="C654" s="169"/>
      <c r="D654" s="169"/>
      <c r="E654" s="169"/>
      <c r="F654" s="169"/>
      <c r="G654" s="169"/>
      <c r="H654" s="169"/>
      <c r="I654" s="169"/>
      <c r="J654" s="169"/>
      <c r="K654" s="169"/>
      <c r="L654" s="169"/>
      <c r="M654" s="169"/>
      <c r="N654" s="169"/>
      <c r="O654" s="169"/>
      <c r="P654" s="169"/>
      <c r="Q654" s="169"/>
      <c r="R654" s="169"/>
      <c r="S654" s="169"/>
      <c r="T654" s="169"/>
      <c r="U654" s="169"/>
      <c r="V654" s="169"/>
      <c r="W654" s="169"/>
      <c r="X654" s="169"/>
      <c r="Y654" s="169"/>
      <c r="Z654" s="169"/>
      <c r="AA654" s="169"/>
      <c r="AB654" s="169"/>
      <c r="AC654" s="169"/>
      <c r="AD654" s="169"/>
      <c r="AE654" s="169"/>
    </row>
    <row r="655" spans="1:31" ht="13.9" customHeight="1">
      <c r="A655" s="169"/>
      <c r="B655" s="169"/>
      <c r="C655" s="169"/>
      <c r="D655" s="169"/>
      <c r="E655" s="169"/>
      <c r="F655" s="169"/>
      <c r="G655" s="169"/>
      <c r="H655" s="169"/>
      <c r="I655" s="169"/>
      <c r="J655" s="169"/>
      <c r="K655" s="169"/>
      <c r="L655" s="169"/>
      <c r="M655" s="169"/>
      <c r="N655" s="169"/>
      <c r="O655" s="169"/>
      <c r="P655" s="169"/>
      <c r="Q655" s="169"/>
      <c r="R655" s="169"/>
      <c r="S655" s="169"/>
      <c r="T655" s="169"/>
      <c r="U655" s="169"/>
      <c r="V655" s="169"/>
      <c r="W655" s="169"/>
      <c r="X655" s="169"/>
      <c r="Y655" s="169"/>
      <c r="Z655" s="169"/>
      <c r="AA655" s="169"/>
      <c r="AB655" s="169"/>
      <c r="AC655" s="169"/>
      <c r="AD655" s="169"/>
      <c r="AE655" s="169"/>
    </row>
    <row r="656" spans="1:31" ht="13.9" customHeight="1">
      <c r="A656" s="169"/>
      <c r="B656" s="169"/>
      <c r="C656" s="169"/>
      <c r="D656" s="169"/>
      <c r="E656" s="169"/>
      <c r="F656" s="169"/>
      <c r="G656" s="169"/>
      <c r="H656" s="169"/>
      <c r="I656" s="169"/>
      <c r="J656" s="169"/>
      <c r="K656" s="169"/>
      <c r="L656" s="169"/>
      <c r="M656" s="169"/>
      <c r="N656" s="169"/>
      <c r="O656" s="169"/>
      <c r="P656" s="169"/>
      <c r="Q656" s="169"/>
      <c r="R656" s="169"/>
      <c r="S656" s="169"/>
      <c r="T656" s="169"/>
      <c r="U656" s="169"/>
      <c r="V656" s="169"/>
      <c r="W656" s="169"/>
      <c r="X656" s="169"/>
      <c r="Y656" s="169"/>
      <c r="Z656" s="169"/>
      <c r="AA656" s="169"/>
      <c r="AB656" s="169"/>
      <c r="AC656" s="169"/>
      <c r="AD656" s="169"/>
      <c r="AE656" s="169"/>
    </row>
    <row r="657" spans="1:31" ht="13.9" customHeight="1">
      <c r="A657" s="169"/>
      <c r="B657" s="169"/>
      <c r="C657" s="169"/>
      <c r="D657" s="169"/>
      <c r="E657" s="169"/>
      <c r="F657" s="169"/>
      <c r="G657" s="169"/>
      <c r="H657" s="169"/>
      <c r="I657" s="169"/>
      <c r="J657" s="169"/>
      <c r="K657" s="169"/>
      <c r="L657" s="169"/>
      <c r="M657" s="169"/>
      <c r="N657" s="169"/>
      <c r="O657" s="169"/>
      <c r="P657" s="169"/>
      <c r="Q657" s="169"/>
      <c r="R657" s="169"/>
      <c r="S657" s="169"/>
      <c r="T657" s="169"/>
      <c r="U657" s="169"/>
      <c r="V657" s="169"/>
      <c r="W657" s="169"/>
      <c r="X657" s="169"/>
      <c r="Y657" s="169"/>
      <c r="Z657" s="169"/>
      <c r="AA657" s="169"/>
      <c r="AB657" s="169"/>
      <c r="AC657" s="169"/>
      <c r="AD657" s="169"/>
      <c r="AE657" s="169"/>
    </row>
    <row r="658" spans="1:31" ht="13.9" customHeight="1">
      <c r="A658" s="169"/>
      <c r="B658" s="169"/>
      <c r="C658" s="169"/>
      <c r="D658" s="169"/>
      <c r="E658" s="169"/>
      <c r="F658" s="169"/>
      <c r="G658" s="169"/>
      <c r="H658" s="169"/>
      <c r="I658" s="169"/>
      <c r="J658" s="169"/>
      <c r="K658" s="169"/>
      <c r="L658" s="169"/>
      <c r="M658" s="169"/>
      <c r="N658" s="169"/>
      <c r="O658" s="169"/>
      <c r="P658" s="169"/>
      <c r="Q658" s="169"/>
      <c r="R658" s="169"/>
      <c r="S658" s="169"/>
      <c r="T658" s="169"/>
      <c r="U658" s="169"/>
      <c r="V658" s="169"/>
      <c r="W658" s="169"/>
      <c r="X658" s="169"/>
      <c r="Y658" s="169"/>
      <c r="Z658" s="169"/>
      <c r="AA658" s="169"/>
      <c r="AB658" s="169"/>
      <c r="AC658" s="169"/>
      <c r="AD658" s="169"/>
      <c r="AE658" s="169"/>
    </row>
    <row r="659" spans="1:31" ht="13.9" customHeight="1">
      <c r="A659" s="169"/>
      <c r="B659" s="169"/>
      <c r="C659" s="169"/>
      <c r="D659" s="169"/>
      <c r="E659" s="169"/>
      <c r="F659" s="169"/>
      <c r="G659" s="169"/>
      <c r="H659" s="169"/>
      <c r="I659" s="169"/>
      <c r="J659" s="169"/>
      <c r="K659" s="169"/>
      <c r="L659" s="169"/>
      <c r="M659" s="169"/>
      <c r="N659" s="169"/>
      <c r="O659" s="169"/>
      <c r="P659" s="169"/>
      <c r="Q659" s="169"/>
      <c r="R659" s="169"/>
      <c r="S659" s="169"/>
      <c r="T659" s="169"/>
      <c r="U659" s="169"/>
      <c r="V659" s="169"/>
      <c r="W659" s="169"/>
      <c r="X659" s="169"/>
      <c r="Y659" s="169"/>
      <c r="Z659" s="169"/>
      <c r="AA659" s="169"/>
      <c r="AB659" s="169"/>
      <c r="AC659" s="169"/>
      <c r="AD659" s="169"/>
      <c r="AE659" s="169"/>
    </row>
    <row r="660" spans="1:31" ht="13.9" customHeight="1">
      <c r="A660" s="169"/>
      <c r="B660" s="169"/>
      <c r="C660" s="169"/>
      <c r="D660" s="169"/>
      <c r="E660" s="169"/>
      <c r="F660" s="169"/>
      <c r="G660" s="169"/>
      <c r="H660" s="169"/>
      <c r="I660" s="169"/>
      <c r="J660" s="169"/>
      <c r="K660" s="169"/>
      <c r="L660" s="169"/>
      <c r="M660" s="169"/>
      <c r="N660" s="169"/>
      <c r="O660" s="169"/>
      <c r="P660" s="169"/>
      <c r="Q660" s="169"/>
      <c r="R660" s="169"/>
      <c r="S660" s="169"/>
      <c r="T660" s="169"/>
      <c r="U660" s="169"/>
      <c r="V660" s="169"/>
      <c r="W660" s="169"/>
      <c r="X660" s="169"/>
      <c r="Y660" s="169"/>
      <c r="Z660" s="169"/>
      <c r="AA660" s="169"/>
      <c r="AB660" s="169"/>
      <c r="AC660" s="169"/>
      <c r="AD660" s="169"/>
      <c r="AE660" s="169"/>
    </row>
    <row r="661" spans="1:31" ht="13.9" customHeight="1">
      <c r="A661" s="169"/>
      <c r="B661" s="169"/>
      <c r="C661" s="169"/>
      <c r="D661" s="169"/>
      <c r="E661" s="169"/>
      <c r="F661" s="169"/>
      <c r="G661" s="169"/>
      <c r="H661" s="169"/>
      <c r="I661" s="169"/>
      <c r="J661" s="169"/>
      <c r="K661" s="169"/>
      <c r="L661" s="169"/>
      <c r="M661" s="169"/>
      <c r="N661" s="169"/>
      <c r="O661" s="169"/>
      <c r="P661" s="169"/>
      <c r="Q661" s="169"/>
      <c r="R661" s="169"/>
      <c r="S661" s="169"/>
      <c r="T661" s="169"/>
      <c r="U661" s="169"/>
      <c r="V661" s="169"/>
      <c r="W661" s="169"/>
      <c r="X661" s="169"/>
      <c r="Y661" s="169"/>
      <c r="Z661" s="169"/>
      <c r="AA661" s="169"/>
      <c r="AB661" s="169"/>
      <c r="AC661" s="169"/>
      <c r="AD661" s="169"/>
      <c r="AE661" s="169"/>
    </row>
    <row r="662" spans="1:31" ht="13.9" customHeight="1">
      <c r="A662" s="169"/>
      <c r="B662" s="169"/>
      <c r="C662" s="169"/>
      <c r="D662" s="169"/>
      <c r="E662" s="169"/>
      <c r="F662" s="169"/>
      <c r="G662" s="169"/>
      <c r="H662" s="169"/>
      <c r="I662" s="169"/>
      <c r="J662" s="169"/>
      <c r="K662" s="169"/>
      <c r="L662" s="169"/>
      <c r="M662" s="169"/>
      <c r="N662" s="169"/>
      <c r="O662" s="169"/>
      <c r="P662" s="169"/>
      <c r="Q662" s="169"/>
      <c r="R662" s="169"/>
      <c r="S662" s="169"/>
      <c r="T662" s="169"/>
      <c r="U662" s="169"/>
      <c r="V662" s="169"/>
      <c r="W662" s="169"/>
      <c r="X662" s="169"/>
      <c r="Y662" s="169"/>
      <c r="Z662" s="169"/>
      <c r="AA662" s="169"/>
      <c r="AB662" s="169"/>
      <c r="AC662" s="169"/>
      <c r="AD662" s="169"/>
      <c r="AE662" s="169"/>
    </row>
    <row r="663" spans="1:31" ht="13.9" customHeight="1">
      <c r="A663" s="169"/>
      <c r="B663" s="169"/>
      <c r="C663" s="169"/>
      <c r="D663" s="169"/>
      <c r="E663" s="169"/>
      <c r="F663" s="169"/>
      <c r="G663" s="169"/>
      <c r="H663" s="169"/>
      <c r="I663" s="169"/>
      <c r="J663" s="169"/>
      <c r="K663" s="169"/>
      <c r="L663" s="169"/>
      <c r="M663" s="169"/>
      <c r="N663" s="169"/>
      <c r="O663" s="169"/>
      <c r="P663" s="169"/>
      <c r="Q663" s="169"/>
      <c r="R663" s="169"/>
      <c r="S663" s="169"/>
      <c r="T663" s="169"/>
      <c r="U663" s="169"/>
      <c r="V663" s="169"/>
      <c r="W663" s="169"/>
      <c r="X663" s="169"/>
      <c r="Y663" s="169"/>
      <c r="Z663" s="169"/>
      <c r="AA663" s="169"/>
      <c r="AB663" s="169"/>
      <c r="AC663" s="169"/>
      <c r="AD663" s="169"/>
      <c r="AE663" s="169"/>
    </row>
    <row r="664" spans="1:31" ht="13.9" customHeight="1">
      <c r="A664" s="169"/>
      <c r="B664" s="169"/>
      <c r="C664" s="169"/>
      <c r="D664" s="169"/>
      <c r="E664" s="169"/>
      <c r="F664" s="169"/>
      <c r="G664" s="169"/>
      <c r="H664" s="169"/>
      <c r="I664" s="169"/>
      <c r="J664" s="169"/>
      <c r="K664" s="169"/>
      <c r="L664" s="169"/>
      <c r="M664" s="169"/>
      <c r="N664" s="169"/>
      <c r="O664" s="169"/>
      <c r="P664" s="169"/>
      <c r="Q664" s="169"/>
      <c r="R664" s="169"/>
      <c r="S664" s="169"/>
      <c r="T664" s="169"/>
      <c r="U664" s="169"/>
      <c r="V664" s="169"/>
      <c r="W664" s="169"/>
      <c r="X664" s="169"/>
      <c r="Y664" s="169"/>
      <c r="Z664" s="169"/>
      <c r="AA664" s="169"/>
      <c r="AB664" s="169"/>
      <c r="AC664" s="169"/>
      <c r="AD664" s="169"/>
      <c r="AE664" s="169"/>
    </row>
    <row r="665" spans="1:31" ht="13.9" customHeight="1">
      <c r="A665" s="169"/>
      <c r="B665" s="169"/>
      <c r="C665" s="169"/>
      <c r="D665" s="169"/>
      <c r="E665" s="169"/>
      <c r="F665" s="169"/>
      <c r="G665" s="169"/>
      <c r="H665" s="169"/>
      <c r="I665" s="169"/>
      <c r="J665" s="169"/>
      <c r="K665" s="169"/>
      <c r="L665" s="169"/>
      <c r="M665" s="169"/>
      <c r="N665" s="169"/>
      <c r="O665" s="169"/>
      <c r="P665" s="169"/>
      <c r="Q665" s="169"/>
      <c r="R665" s="169"/>
      <c r="S665" s="169"/>
      <c r="T665" s="169"/>
      <c r="U665" s="169"/>
      <c r="V665" s="169"/>
      <c r="W665" s="169"/>
      <c r="X665" s="169"/>
      <c r="Y665" s="169"/>
      <c r="Z665" s="169"/>
      <c r="AA665" s="169"/>
      <c r="AB665" s="169"/>
      <c r="AC665" s="169"/>
      <c r="AD665" s="169"/>
      <c r="AE665" s="169"/>
    </row>
    <row r="666" spans="1:31" ht="13.9" customHeight="1">
      <c r="A666" s="169"/>
      <c r="B666" s="169"/>
      <c r="C666" s="169"/>
      <c r="D666" s="169"/>
      <c r="E666" s="169"/>
      <c r="F666" s="169"/>
      <c r="G666" s="169"/>
      <c r="H666" s="169"/>
      <c r="I666" s="169"/>
      <c r="J666" s="169"/>
      <c r="K666" s="169"/>
      <c r="L666" s="169"/>
      <c r="M666" s="169"/>
      <c r="N666" s="169"/>
      <c r="O666" s="169"/>
      <c r="P666" s="169"/>
      <c r="Q666" s="169"/>
      <c r="R666" s="169"/>
      <c r="S666" s="169"/>
      <c r="T666" s="169"/>
      <c r="U666" s="169"/>
      <c r="V666" s="169"/>
      <c r="W666" s="169"/>
      <c r="X666" s="169"/>
      <c r="Y666" s="169"/>
      <c r="Z666" s="169"/>
      <c r="AA666" s="169"/>
      <c r="AB666" s="169"/>
      <c r="AC666" s="169"/>
      <c r="AD666" s="169"/>
      <c r="AE666" s="169"/>
    </row>
    <row r="667" spans="1:31" ht="13.9" customHeight="1">
      <c r="A667" s="169"/>
      <c r="B667" s="169"/>
      <c r="C667" s="169"/>
      <c r="D667" s="169"/>
      <c r="E667" s="169"/>
      <c r="F667" s="169"/>
      <c r="G667" s="169"/>
      <c r="H667" s="169"/>
      <c r="I667" s="169"/>
      <c r="J667" s="169"/>
      <c r="K667" s="169"/>
      <c r="L667" s="169"/>
      <c r="M667" s="169"/>
      <c r="N667" s="169"/>
      <c r="O667" s="169"/>
      <c r="P667" s="169"/>
      <c r="Q667" s="169"/>
      <c r="R667" s="169"/>
      <c r="S667" s="169"/>
      <c r="T667" s="169"/>
      <c r="U667" s="169"/>
      <c r="V667" s="169"/>
      <c r="W667" s="169"/>
      <c r="X667" s="169"/>
      <c r="Y667" s="169"/>
      <c r="Z667" s="169"/>
      <c r="AA667" s="169"/>
      <c r="AB667" s="169"/>
      <c r="AC667" s="169"/>
      <c r="AD667" s="169"/>
      <c r="AE667" s="169"/>
    </row>
    <row r="668" spans="1:31" ht="13.9" customHeight="1">
      <c r="A668" s="169"/>
      <c r="B668" s="169"/>
      <c r="C668" s="169"/>
      <c r="D668" s="169"/>
      <c r="E668" s="169"/>
      <c r="F668" s="169"/>
      <c r="G668" s="169"/>
      <c r="H668" s="169"/>
      <c r="I668" s="169"/>
      <c r="J668" s="169"/>
      <c r="K668" s="169"/>
      <c r="L668" s="169"/>
      <c r="M668" s="169"/>
      <c r="N668" s="169"/>
      <c r="O668" s="169"/>
      <c r="P668" s="169"/>
      <c r="Q668" s="169"/>
      <c r="R668" s="169"/>
      <c r="S668" s="169"/>
      <c r="T668" s="169"/>
      <c r="U668" s="169"/>
      <c r="V668" s="169"/>
      <c r="W668" s="169"/>
      <c r="X668" s="169"/>
      <c r="Y668" s="169"/>
      <c r="Z668" s="169"/>
      <c r="AA668" s="169"/>
      <c r="AB668" s="169"/>
      <c r="AC668" s="169"/>
      <c r="AD668" s="169"/>
      <c r="AE668" s="169"/>
    </row>
    <row r="669" spans="1:31" ht="13.9" customHeight="1">
      <c r="A669" s="169"/>
      <c r="B669" s="169"/>
      <c r="C669" s="169"/>
      <c r="D669" s="169"/>
      <c r="E669" s="169"/>
      <c r="F669" s="169"/>
      <c r="G669" s="169"/>
      <c r="H669" s="169"/>
      <c r="I669" s="169"/>
      <c r="J669" s="169"/>
      <c r="K669" s="169"/>
      <c r="L669" s="169"/>
      <c r="M669" s="169"/>
      <c r="N669" s="169"/>
      <c r="O669" s="169"/>
      <c r="P669" s="169"/>
      <c r="Q669" s="169"/>
      <c r="R669" s="169"/>
      <c r="S669" s="169"/>
      <c r="T669" s="169"/>
      <c r="U669" s="169"/>
      <c r="V669" s="169"/>
      <c r="W669" s="169"/>
      <c r="X669" s="169"/>
      <c r="Y669" s="169"/>
      <c r="Z669" s="169"/>
      <c r="AA669" s="169"/>
      <c r="AB669" s="169"/>
      <c r="AC669" s="169"/>
      <c r="AD669" s="169"/>
      <c r="AE669" s="169"/>
    </row>
    <row r="670" spans="1:31" ht="13.9" customHeight="1">
      <c r="A670" s="169"/>
      <c r="B670" s="169"/>
      <c r="C670" s="169"/>
      <c r="D670" s="169"/>
      <c r="E670" s="169"/>
      <c r="F670" s="169"/>
      <c r="G670" s="169"/>
      <c r="H670" s="169"/>
      <c r="I670" s="169"/>
      <c r="J670" s="169"/>
      <c r="K670" s="169"/>
      <c r="L670" s="169"/>
      <c r="M670" s="169"/>
      <c r="N670" s="169"/>
      <c r="O670" s="169"/>
      <c r="P670" s="169"/>
      <c r="Q670" s="169"/>
      <c r="R670" s="169"/>
      <c r="S670" s="169"/>
      <c r="T670" s="169"/>
      <c r="U670" s="169"/>
      <c r="V670" s="169"/>
      <c r="W670" s="169"/>
      <c r="X670" s="169"/>
      <c r="Y670" s="169"/>
      <c r="Z670" s="169"/>
      <c r="AA670" s="169"/>
      <c r="AB670" s="169"/>
      <c r="AC670" s="169"/>
      <c r="AD670" s="169"/>
      <c r="AE670" s="169"/>
    </row>
    <row r="671" spans="1:31" ht="13.9" customHeight="1">
      <c r="A671" s="169"/>
      <c r="B671" s="169"/>
      <c r="C671" s="169"/>
      <c r="D671" s="169"/>
      <c r="E671" s="169"/>
      <c r="F671" s="169"/>
      <c r="G671" s="169"/>
      <c r="H671" s="169"/>
      <c r="I671" s="169"/>
      <c r="J671" s="169"/>
      <c r="K671" s="169"/>
      <c r="L671" s="169"/>
      <c r="M671" s="169"/>
      <c r="N671" s="169"/>
      <c r="O671" s="169"/>
      <c r="P671" s="169"/>
      <c r="Q671" s="169"/>
      <c r="R671" s="169"/>
      <c r="S671" s="169"/>
      <c r="T671" s="169"/>
      <c r="U671" s="169"/>
      <c r="V671" s="169"/>
      <c r="W671" s="169"/>
      <c r="X671" s="169"/>
      <c r="Y671" s="169"/>
      <c r="Z671" s="169"/>
      <c r="AA671" s="169"/>
      <c r="AB671" s="169"/>
      <c r="AC671" s="169"/>
      <c r="AD671" s="169"/>
      <c r="AE671" s="169"/>
    </row>
    <row r="672" spans="1:31" ht="13.9" customHeight="1">
      <c r="A672" s="169"/>
      <c r="B672" s="169"/>
      <c r="C672" s="169"/>
      <c r="D672" s="169"/>
      <c r="E672" s="169"/>
      <c r="F672" s="169"/>
      <c r="G672" s="169"/>
      <c r="H672" s="169"/>
      <c r="I672" s="169"/>
      <c r="J672" s="169"/>
      <c r="K672" s="169"/>
      <c r="L672" s="169"/>
      <c r="M672" s="169"/>
      <c r="N672" s="169"/>
      <c r="O672" s="169"/>
      <c r="P672" s="169"/>
      <c r="Q672" s="169"/>
      <c r="R672" s="169"/>
      <c r="S672" s="169"/>
      <c r="T672" s="169"/>
      <c r="U672" s="169"/>
      <c r="V672" s="169"/>
      <c r="W672" s="169"/>
      <c r="X672" s="169"/>
      <c r="Y672" s="169"/>
      <c r="Z672" s="169"/>
      <c r="AA672" s="169"/>
      <c r="AB672" s="169"/>
      <c r="AC672" s="169"/>
      <c r="AD672" s="169"/>
      <c r="AE672" s="169"/>
    </row>
    <row r="673" spans="1:31" ht="13.9" customHeight="1">
      <c r="A673" s="169"/>
      <c r="B673" s="169"/>
      <c r="C673" s="169"/>
      <c r="D673" s="169"/>
      <c r="E673" s="169"/>
      <c r="F673" s="169"/>
      <c r="G673" s="169"/>
      <c r="H673" s="169"/>
      <c r="I673" s="169"/>
      <c r="J673" s="169"/>
      <c r="K673" s="169"/>
      <c r="L673" s="169"/>
      <c r="M673" s="169"/>
      <c r="N673" s="169"/>
      <c r="O673" s="169"/>
      <c r="P673" s="169"/>
      <c r="Q673" s="169"/>
      <c r="R673" s="169"/>
      <c r="S673" s="169"/>
      <c r="T673" s="169"/>
      <c r="U673" s="169"/>
      <c r="V673" s="169"/>
      <c r="W673" s="169"/>
      <c r="X673" s="169"/>
      <c r="Y673" s="169"/>
      <c r="Z673" s="169"/>
      <c r="AA673" s="169"/>
      <c r="AB673" s="169"/>
      <c r="AC673" s="169"/>
      <c r="AD673" s="169"/>
      <c r="AE673" s="169"/>
    </row>
    <row r="674" spans="1:31" ht="13.9" customHeight="1">
      <c r="A674" s="169"/>
      <c r="B674" s="169"/>
      <c r="C674" s="169"/>
      <c r="D674" s="169"/>
      <c r="E674" s="169"/>
      <c r="F674" s="169"/>
      <c r="G674" s="169"/>
      <c r="H674" s="169"/>
      <c r="I674" s="169"/>
      <c r="J674" s="169"/>
      <c r="K674" s="169"/>
      <c r="L674" s="169"/>
      <c r="M674" s="169"/>
      <c r="N674" s="169"/>
      <c r="O674" s="169"/>
      <c r="P674" s="169"/>
      <c r="Q674" s="169"/>
      <c r="R674" s="169"/>
      <c r="S674" s="169"/>
      <c r="T674" s="169"/>
      <c r="U674" s="169"/>
      <c r="V674" s="169"/>
      <c r="W674" s="169"/>
      <c r="X674" s="169"/>
      <c r="Y674" s="169"/>
      <c r="Z674" s="169"/>
      <c r="AA674" s="169"/>
      <c r="AB674" s="169"/>
      <c r="AC674" s="169"/>
      <c r="AD674" s="169"/>
      <c r="AE674" s="169"/>
    </row>
    <row r="675" spans="1:31" ht="13.9" customHeight="1">
      <c r="A675" s="169"/>
      <c r="B675" s="169"/>
      <c r="C675" s="169"/>
      <c r="D675" s="169"/>
      <c r="E675" s="169"/>
      <c r="F675" s="169"/>
      <c r="G675" s="169"/>
      <c r="H675" s="169"/>
      <c r="I675" s="169"/>
      <c r="J675" s="169"/>
      <c r="K675" s="169"/>
      <c r="L675" s="169"/>
      <c r="M675" s="169"/>
      <c r="N675" s="169"/>
      <c r="O675" s="169"/>
      <c r="P675" s="169"/>
      <c r="Q675" s="169"/>
      <c r="R675" s="169"/>
      <c r="S675" s="169"/>
      <c r="T675" s="169"/>
      <c r="U675" s="169"/>
      <c r="V675" s="169"/>
      <c r="W675" s="169"/>
      <c r="X675" s="169"/>
      <c r="Y675" s="169"/>
      <c r="Z675" s="169"/>
      <c r="AA675" s="169"/>
      <c r="AB675" s="169"/>
      <c r="AC675" s="169"/>
      <c r="AD675" s="169"/>
      <c r="AE675" s="169"/>
    </row>
    <row r="676" spans="1:31" ht="13.9" customHeight="1">
      <c r="A676" s="169"/>
      <c r="B676" s="169"/>
      <c r="C676" s="169"/>
      <c r="D676" s="169"/>
      <c r="E676" s="169"/>
      <c r="F676" s="169"/>
      <c r="G676" s="169"/>
      <c r="H676" s="169"/>
      <c r="I676" s="169"/>
      <c r="J676" s="169"/>
      <c r="K676" s="169"/>
      <c r="L676" s="169"/>
      <c r="M676" s="169"/>
      <c r="N676" s="169"/>
      <c r="O676" s="169"/>
      <c r="P676" s="169"/>
      <c r="Q676" s="169"/>
      <c r="R676" s="169"/>
      <c r="S676" s="169"/>
      <c r="T676" s="169"/>
      <c r="U676" s="169"/>
      <c r="V676" s="169"/>
      <c r="W676" s="169"/>
      <c r="X676" s="169"/>
      <c r="Y676" s="169"/>
      <c r="Z676" s="169"/>
      <c r="AA676" s="169"/>
      <c r="AB676" s="169"/>
      <c r="AC676" s="169"/>
      <c r="AD676" s="169"/>
      <c r="AE676" s="169"/>
    </row>
    <row r="677" spans="1:31" ht="13.9" customHeight="1">
      <c r="A677" s="169"/>
      <c r="B677" s="169"/>
      <c r="C677" s="169"/>
      <c r="D677" s="169"/>
      <c r="E677" s="169"/>
      <c r="F677" s="169"/>
      <c r="G677" s="169"/>
      <c r="H677" s="169"/>
      <c r="I677" s="169"/>
      <c r="J677" s="169"/>
      <c r="K677" s="169"/>
      <c r="L677" s="169"/>
      <c r="M677" s="169"/>
      <c r="N677" s="169"/>
      <c r="O677" s="169"/>
      <c r="P677" s="169"/>
      <c r="Q677" s="169"/>
      <c r="R677" s="169"/>
      <c r="S677" s="169"/>
      <c r="T677" s="169"/>
      <c r="U677" s="169"/>
      <c r="V677" s="169"/>
      <c r="W677" s="169"/>
      <c r="X677" s="169"/>
      <c r="Y677" s="169"/>
      <c r="Z677" s="169"/>
      <c r="AA677" s="169"/>
      <c r="AB677" s="169"/>
      <c r="AC677" s="169"/>
      <c r="AD677" s="169"/>
      <c r="AE677" s="169"/>
    </row>
    <row r="678" spans="1:31" ht="13.9" customHeight="1">
      <c r="A678" s="169"/>
      <c r="B678" s="169"/>
      <c r="C678" s="169"/>
      <c r="D678" s="169"/>
      <c r="E678" s="169"/>
      <c r="F678" s="169"/>
      <c r="G678" s="169"/>
      <c r="H678" s="169"/>
      <c r="I678" s="169"/>
      <c r="J678" s="169"/>
      <c r="K678" s="169"/>
      <c r="L678" s="169"/>
      <c r="M678" s="169"/>
      <c r="N678" s="169"/>
      <c r="O678" s="169"/>
      <c r="P678" s="169"/>
      <c r="Q678" s="169"/>
      <c r="R678" s="169"/>
      <c r="S678" s="169"/>
      <c r="T678" s="169"/>
      <c r="U678" s="169"/>
      <c r="V678" s="169"/>
      <c r="W678" s="169"/>
      <c r="X678" s="169"/>
      <c r="Y678" s="169"/>
      <c r="Z678" s="169"/>
      <c r="AA678" s="169"/>
      <c r="AB678" s="169"/>
      <c r="AC678" s="169"/>
      <c r="AD678" s="169"/>
      <c r="AE678" s="169"/>
    </row>
    <row r="679" spans="1:31" ht="13.9" customHeight="1">
      <c r="A679" s="169"/>
      <c r="B679" s="169"/>
      <c r="C679" s="169"/>
      <c r="D679" s="169"/>
      <c r="E679" s="169"/>
      <c r="F679" s="169"/>
      <c r="G679" s="169"/>
      <c r="H679" s="169"/>
      <c r="I679" s="169"/>
      <c r="J679" s="169"/>
      <c r="K679" s="169"/>
      <c r="L679" s="169"/>
      <c r="M679" s="169"/>
      <c r="N679" s="169"/>
      <c r="O679" s="169"/>
      <c r="P679" s="169"/>
      <c r="Q679" s="169"/>
      <c r="R679" s="169"/>
      <c r="S679" s="169"/>
      <c r="T679" s="169"/>
      <c r="U679" s="169"/>
      <c r="V679" s="169"/>
      <c r="W679" s="169"/>
      <c r="X679" s="169"/>
      <c r="Y679" s="169"/>
      <c r="Z679" s="169"/>
      <c r="AA679" s="169"/>
      <c r="AB679" s="169"/>
      <c r="AC679" s="169"/>
      <c r="AD679" s="169"/>
      <c r="AE679" s="169"/>
    </row>
    <row r="680" spans="1:31" ht="13.9" customHeight="1">
      <c r="A680" s="169"/>
      <c r="B680" s="169"/>
      <c r="C680" s="169"/>
      <c r="D680" s="169"/>
      <c r="E680" s="169"/>
      <c r="F680" s="169"/>
      <c r="G680" s="169"/>
      <c r="H680" s="169"/>
      <c r="I680" s="169"/>
      <c r="J680" s="169"/>
      <c r="K680" s="169"/>
      <c r="L680" s="169"/>
      <c r="M680" s="169"/>
      <c r="N680" s="169"/>
      <c r="O680" s="169"/>
      <c r="P680" s="169"/>
      <c r="Q680" s="169"/>
      <c r="R680" s="169"/>
      <c r="S680" s="169"/>
      <c r="T680" s="169"/>
      <c r="U680" s="169"/>
      <c r="V680" s="169"/>
      <c r="W680" s="169"/>
      <c r="X680" s="169"/>
      <c r="Y680" s="169"/>
      <c r="Z680" s="169"/>
      <c r="AA680" s="169"/>
      <c r="AB680" s="169"/>
      <c r="AC680" s="169"/>
      <c r="AD680" s="169"/>
      <c r="AE680" s="169"/>
    </row>
    <row r="681" spans="1:31" ht="13.9" customHeight="1">
      <c r="A681" s="169"/>
      <c r="B681" s="169"/>
      <c r="C681" s="169"/>
      <c r="D681" s="169"/>
      <c r="E681" s="169"/>
      <c r="F681" s="169"/>
      <c r="G681" s="169"/>
      <c r="H681" s="169"/>
      <c r="I681" s="169"/>
      <c r="J681" s="169"/>
      <c r="K681" s="169"/>
      <c r="L681" s="169"/>
      <c r="M681" s="169"/>
      <c r="N681" s="169"/>
      <c r="O681" s="169"/>
      <c r="P681" s="169"/>
      <c r="Q681" s="169"/>
      <c r="R681" s="169"/>
      <c r="S681" s="169"/>
      <c r="T681" s="169"/>
      <c r="U681" s="169"/>
      <c r="V681" s="169"/>
      <c r="W681" s="169"/>
      <c r="X681" s="169"/>
      <c r="Y681" s="169"/>
      <c r="Z681" s="169"/>
      <c r="AA681" s="169"/>
      <c r="AB681" s="169"/>
      <c r="AC681" s="169"/>
      <c r="AD681" s="169"/>
      <c r="AE681" s="169"/>
    </row>
    <row r="682" spans="1:31" ht="13.9" customHeight="1">
      <c r="A682" s="169"/>
      <c r="B682" s="169"/>
      <c r="C682" s="169"/>
      <c r="D682" s="169"/>
      <c r="E682" s="169"/>
      <c r="F682" s="169"/>
      <c r="G682" s="169"/>
      <c r="H682" s="169"/>
      <c r="I682" s="169"/>
      <c r="J682" s="169"/>
      <c r="K682" s="169"/>
      <c r="L682" s="169"/>
      <c r="M682" s="169"/>
      <c r="N682" s="169"/>
      <c r="O682" s="169"/>
      <c r="P682" s="169"/>
      <c r="Q682" s="169"/>
      <c r="R682" s="169"/>
      <c r="S682" s="169"/>
      <c r="T682" s="169"/>
      <c r="U682" s="169"/>
      <c r="V682" s="169"/>
      <c r="W682" s="169"/>
      <c r="X682" s="169"/>
      <c r="Y682" s="169"/>
      <c r="Z682" s="169"/>
      <c r="AA682" s="169"/>
      <c r="AB682" s="169"/>
      <c r="AC682" s="169"/>
      <c r="AD682" s="169"/>
      <c r="AE682" s="169"/>
    </row>
    <row r="683" spans="1:31" ht="13.9" customHeight="1">
      <c r="A683" s="169"/>
      <c r="B683" s="169"/>
      <c r="C683" s="169"/>
      <c r="D683" s="169"/>
      <c r="E683" s="169"/>
      <c r="F683" s="169"/>
      <c r="G683" s="169"/>
      <c r="H683" s="169"/>
      <c r="I683" s="169"/>
      <c r="J683" s="169"/>
      <c r="K683" s="169"/>
      <c r="L683" s="169"/>
      <c r="M683" s="169"/>
      <c r="N683" s="169"/>
      <c r="O683" s="169"/>
      <c r="P683" s="169"/>
      <c r="Q683" s="169"/>
      <c r="R683" s="169"/>
      <c r="S683" s="169"/>
      <c r="T683" s="169"/>
      <c r="U683" s="169"/>
      <c r="V683" s="169"/>
      <c r="W683" s="169"/>
      <c r="X683" s="169"/>
      <c r="Y683" s="169"/>
      <c r="Z683" s="169"/>
      <c r="AA683" s="169"/>
      <c r="AB683" s="169"/>
      <c r="AC683" s="169"/>
      <c r="AD683" s="169"/>
      <c r="AE683" s="169"/>
    </row>
    <row r="684" spans="1:31" ht="13.9" customHeight="1">
      <c r="A684" s="169"/>
      <c r="B684" s="169"/>
      <c r="C684" s="169"/>
      <c r="D684" s="169"/>
      <c r="E684" s="169"/>
      <c r="F684" s="169"/>
      <c r="G684" s="169"/>
      <c r="H684" s="169"/>
      <c r="I684" s="169"/>
      <c r="J684" s="169"/>
      <c r="K684" s="169"/>
      <c r="L684" s="169"/>
      <c r="M684" s="169"/>
      <c r="N684" s="169"/>
      <c r="O684" s="169"/>
      <c r="P684" s="169"/>
      <c r="Q684" s="169"/>
      <c r="R684" s="169"/>
      <c r="S684" s="169"/>
      <c r="T684" s="169"/>
      <c r="U684" s="169"/>
      <c r="V684" s="169"/>
      <c r="W684" s="169"/>
      <c r="X684" s="169"/>
      <c r="Y684" s="169"/>
      <c r="Z684" s="169"/>
      <c r="AA684" s="169"/>
      <c r="AB684" s="169"/>
      <c r="AC684" s="169"/>
      <c r="AD684" s="169"/>
      <c r="AE684" s="169"/>
    </row>
    <row r="685" spans="1:31" ht="13.9" customHeight="1">
      <c r="A685" s="169"/>
      <c r="B685" s="169"/>
      <c r="C685" s="169"/>
      <c r="D685" s="169"/>
      <c r="E685" s="169"/>
      <c r="F685" s="169"/>
      <c r="G685" s="169"/>
      <c r="H685" s="169"/>
      <c r="I685" s="169"/>
      <c r="J685" s="169"/>
      <c r="K685" s="169"/>
      <c r="L685" s="169"/>
      <c r="M685" s="169"/>
      <c r="N685" s="169"/>
      <c r="O685" s="169"/>
      <c r="P685" s="169"/>
      <c r="Q685" s="169"/>
      <c r="R685" s="169"/>
      <c r="S685" s="169"/>
      <c r="T685" s="169"/>
      <c r="U685" s="169"/>
      <c r="V685" s="169"/>
      <c r="W685" s="169"/>
      <c r="X685" s="169"/>
      <c r="Y685" s="169"/>
      <c r="Z685" s="169"/>
      <c r="AA685" s="169"/>
      <c r="AB685" s="169"/>
      <c r="AC685" s="169"/>
      <c r="AD685" s="169"/>
      <c r="AE685" s="169"/>
    </row>
    <row r="686" spans="1:31" ht="13.9" customHeight="1">
      <c r="A686" s="169"/>
      <c r="B686" s="169"/>
      <c r="C686" s="169"/>
      <c r="D686" s="169"/>
      <c r="E686" s="169"/>
      <c r="F686" s="169"/>
      <c r="G686" s="169"/>
      <c r="H686" s="169"/>
      <c r="I686" s="169"/>
      <c r="J686" s="169"/>
      <c r="K686" s="169"/>
      <c r="L686" s="169"/>
      <c r="M686" s="169"/>
      <c r="N686" s="169"/>
      <c r="O686" s="169"/>
      <c r="P686" s="169"/>
      <c r="Q686" s="169"/>
      <c r="R686" s="169"/>
      <c r="S686" s="169"/>
      <c r="T686" s="169"/>
      <c r="U686" s="169"/>
      <c r="V686" s="169"/>
      <c r="W686" s="169"/>
      <c r="X686" s="169"/>
      <c r="Y686" s="169"/>
      <c r="Z686" s="169"/>
      <c r="AA686" s="169"/>
      <c r="AB686" s="169"/>
      <c r="AC686" s="169"/>
      <c r="AD686" s="169"/>
      <c r="AE686" s="169"/>
    </row>
    <row r="687" spans="1:31" ht="13.9" customHeight="1">
      <c r="A687" s="169"/>
      <c r="B687" s="169"/>
      <c r="C687" s="169"/>
      <c r="D687" s="169"/>
      <c r="E687" s="169"/>
      <c r="F687" s="169"/>
      <c r="G687" s="169"/>
      <c r="H687" s="169"/>
      <c r="I687" s="169"/>
      <c r="J687" s="169"/>
      <c r="K687" s="169"/>
      <c r="L687" s="169"/>
      <c r="M687" s="169"/>
      <c r="N687" s="169"/>
      <c r="O687" s="169"/>
      <c r="P687" s="169"/>
      <c r="Q687" s="169"/>
      <c r="R687" s="169"/>
      <c r="S687" s="169"/>
      <c r="T687" s="169"/>
      <c r="U687" s="169"/>
      <c r="V687" s="169"/>
      <c r="W687" s="169"/>
      <c r="X687" s="169"/>
      <c r="Y687" s="169"/>
      <c r="Z687" s="169"/>
      <c r="AA687" s="169"/>
      <c r="AB687" s="169"/>
      <c r="AC687" s="169"/>
      <c r="AD687" s="169"/>
      <c r="AE687" s="169"/>
    </row>
    <row r="688" spans="1:31" ht="13.9" customHeight="1">
      <c r="A688" s="169"/>
      <c r="B688" s="169"/>
      <c r="C688" s="169"/>
      <c r="D688" s="169"/>
      <c r="E688" s="169"/>
      <c r="F688" s="169"/>
      <c r="G688" s="169"/>
      <c r="H688" s="169"/>
      <c r="I688" s="169"/>
      <c r="J688" s="169"/>
      <c r="K688" s="169"/>
      <c r="L688" s="169"/>
      <c r="M688" s="169"/>
      <c r="N688" s="169"/>
      <c r="O688" s="169"/>
      <c r="P688" s="169"/>
      <c r="Q688" s="169"/>
      <c r="R688" s="169"/>
      <c r="S688" s="169"/>
      <c r="T688" s="169"/>
      <c r="U688" s="169"/>
      <c r="V688" s="169"/>
      <c r="W688" s="169"/>
      <c r="X688" s="169"/>
      <c r="Y688" s="169"/>
      <c r="Z688" s="169"/>
      <c r="AA688" s="169"/>
      <c r="AB688" s="169"/>
      <c r="AC688" s="169"/>
      <c r="AD688" s="169"/>
      <c r="AE688" s="169"/>
    </row>
    <row r="689" spans="1:31" ht="13.9" customHeight="1">
      <c r="A689" s="169"/>
      <c r="B689" s="169"/>
      <c r="C689" s="169"/>
      <c r="D689" s="169"/>
      <c r="E689" s="169"/>
      <c r="F689" s="169"/>
      <c r="G689" s="169"/>
      <c r="H689" s="169"/>
      <c r="I689" s="169"/>
      <c r="J689" s="169"/>
      <c r="K689" s="169"/>
      <c r="L689" s="169"/>
      <c r="M689" s="169"/>
      <c r="N689" s="169"/>
      <c r="O689" s="169"/>
      <c r="P689" s="169"/>
      <c r="Q689" s="169"/>
      <c r="R689" s="169"/>
      <c r="S689" s="169"/>
      <c r="T689" s="169"/>
      <c r="U689" s="169"/>
      <c r="V689" s="169"/>
      <c r="W689" s="169"/>
      <c r="X689" s="169"/>
      <c r="Y689" s="169"/>
      <c r="Z689" s="169"/>
      <c r="AA689" s="169"/>
      <c r="AB689" s="169"/>
      <c r="AC689" s="169"/>
      <c r="AD689" s="169"/>
      <c r="AE689" s="169"/>
    </row>
    <row r="690" spans="1:31" ht="13.9" customHeight="1">
      <c r="A690" s="169"/>
      <c r="B690" s="169"/>
      <c r="C690" s="169"/>
      <c r="D690" s="169"/>
      <c r="E690" s="169"/>
      <c r="F690" s="169"/>
      <c r="G690" s="169"/>
      <c r="H690" s="169"/>
      <c r="I690" s="169"/>
      <c r="J690" s="169"/>
      <c r="K690" s="169"/>
      <c r="L690" s="169"/>
      <c r="M690" s="169"/>
      <c r="N690" s="169"/>
      <c r="O690" s="169"/>
      <c r="P690" s="169"/>
      <c r="Q690" s="169"/>
      <c r="R690" s="169"/>
      <c r="S690" s="169"/>
      <c r="T690" s="169"/>
      <c r="U690" s="169"/>
      <c r="V690" s="169"/>
      <c r="W690" s="169"/>
      <c r="X690" s="169"/>
      <c r="Y690" s="169"/>
      <c r="Z690" s="169"/>
      <c r="AA690" s="169"/>
      <c r="AB690" s="169"/>
      <c r="AC690" s="169"/>
      <c r="AD690" s="169"/>
      <c r="AE690" s="169"/>
    </row>
    <row r="691" spans="1:31" ht="13.9" customHeight="1">
      <c r="A691" s="169"/>
      <c r="B691" s="169"/>
      <c r="C691" s="169"/>
      <c r="D691" s="169"/>
      <c r="E691" s="169"/>
      <c r="F691" s="169"/>
      <c r="G691" s="169"/>
      <c r="H691" s="169"/>
      <c r="I691" s="169"/>
      <c r="J691" s="169"/>
      <c r="K691" s="169"/>
      <c r="L691" s="169"/>
      <c r="M691" s="169"/>
      <c r="N691" s="169"/>
      <c r="O691" s="169"/>
      <c r="P691" s="169"/>
      <c r="Q691" s="169"/>
      <c r="R691" s="169"/>
      <c r="S691" s="169"/>
      <c r="T691" s="169"/>
      <c r="U691" s="169"/>
      <c r="V691" s="169"/>
      <c r="W691" s="169"/>
      <c r="X691" s="169"/>
      <c r="Y691" s="169"/>
      <c r="Z691" s="169"/>
      <c r="AA691" s="169"/>
      <c r="AB691" s="169"/>
      <c r="AC691" s="169"/>
      <c r="AD691" s="169"/>
      <c r="AE691" s="169"/>
    </row>
    <row r="692" spans="1:31" ht="13.9" customHeight="1">
      <c r="A692" s="169"/>
      <c r="B692" s="169"/>
      <c r="C692" s="169"/>
      <c r="D692" s="169"/>
      <c r="E692" s="169"/>
      <c r="F692" s="169"/>
      <c r="G692" s="169"/>
      <c r="H692" s="169"/>
      <c r="I692" s="169"/>
      <c r="J692" s="169"/>
      <c r="K692" s="169"/>
      <c r="L692" s="169"/>
      <c r="M692" s="169"/>
      <c r="N692" s="169"/>
      <c r="O692" s="169"/>
      <c r="P692" s="169"/>
      <c r="Q692" s="169"/>
      <c r="R692" s="169"/>
      <c r="S692" s="169"/>
      <c r="T692" s="169"/>
      <c r="U692" s="169"/>
      <c r="V692" s="169"/>
      <c r="W692" s="169"/>
      <c r="X692" s="169"/>
      <c r="Y692" s="169"/>
      <c r="Z692" s="169"/>
      <c r="AA692" s="169"/>
      <c r="AB692" s="169"/>
      <c r="AC692" s="169"/>
      <c r="AD692" s="169"/>
      <c r="AE692" s="169"/>
    </row>
    <row r="693" spans="1:31" ht="13.9" customHeight="1">
      <c r="A693" s="169"/>
      <c r="B693" s="169"/>
      <c r="C693" s="169"/>
      <c r="D693" s="169"/>
      <c r="E693" s="169"/>
      <c r="F693" s="169"/>
      <c r="G693" s="169"/>
      <c r="H693" s="169"/>
      <c r="I693" s="169"/>
      <c r="J693" s="169"/>
      <c r="K693" s="169"/>
      <c r="L693" s="169"/>
      <c r="M693" s="169"/>
      <c r="N693" s="169"/>
      <c r="O693" s="169"/>
      <c r="P693" s="169"/>
      <c r="Q693" s="169"/>
      <c r="R693" s="169"/>
      <c r="S693" s="169"/>
      <c r="T693" s="169"/>
      <c r="U693" s="169"/>
      <c r="V693" s="169"/>
      <c r="W693" s="169"/>
      <c r="X693" s="169"/>
      <c r="Y693" s="169"/>
      <c r="Z693" s="169"/>
      <c r="AA693" s="169"/>
      <c r="AB693" s="169"/>
      <c r="AC693" s="169"/>
      <c r="AD693" s="169"/>
      <c r="AE693" s="169"/>
    </row>
    <row r="694" spans="1:31" ht="13.9" customHeight="1">
      <c r="A694" s="169"/>
      <c r="B694" s="169"/>
      <c r="C694" s="169"/>
      <c r="D694" s="169"/>
      <c r="E694" s="169"/>
      <c r="F694" s="169"/>
      <c r="G694" s="169"/>
      <c r="H694" s="169"/>
      <c r="I694" s="169"/>
      <c r="J694" s="169"/>
      <c r="K694" s="169"/>
      <c r="L694" s="169"/>
      <c r="M694" s="169"/>
      <c r="N694" s="169"/>
      <c r="O694" s="169"/>
      <c r="P694" s="169"/>
      <c r="Q694" s="169"/>
      <c r="R694" s="169"/>
      <c r="S694" s="169"/>
      <c r="T694" s="169"/>
      <c r="U694" s="169"/>
      <c r="V694" s="169"/>
      <c r="W694" s="169"/>
      <c r="X694" s="169"/>
      <c r="Y694" s="169"/>
      <c r="Z694" s="169"/>
      <c r="AA694" s="169"/>
      <c r="AB694" s="169"/>
      <c r="AC694" s="169"/>
      <c r="AD694" s="169"/>
      <c r="AE694" s="169"/>
    </row>
    <row r="695" spans="1:31" ht="13.9" customHeight="1">
      <c r="A695" s="169"/>
      <c r="B695" s="169"/>
      <c r="C695" s="169"/>
      <c r="D695" s="169"/>
      <c r="E695" s="169"/>
      <c r="F695" s="169"/>
      <c r="G695" s="169"/>
      <c r="H695" s="169"/>
      <c r="I695" s="169"/>
      <c r="J695" s="169"/>
      <c r="K695" s="169"/>
      <c r="L695" s="169"/>
      <c r="M695" s="169"/>
      <c r="N695" s="169"/>
      <c r="O695" s="169"/>
      <c r="P695" s="169"/>
      <c r="Q695" s="169"/>
      <c r="R695" s="169"/>
      <c r="S695" s="169"/>
      <c r="T695" s="169"/>
      <c r="U695" s="169"/>
      <c r="V695" s="169"/>
      <c r="W695" s="169"/>
      <c r="X695" s="169"/>
      <c r="Y695" s="169"/>
      <c r="Z695" s="169"/>
      <c r="AA695" s="169"/>
      <c r="AB695" s="169"/>
      <c r="AC695" s="169"/>
      <c r="AD695" s="169"/>
      <c r="AE695" s="169"/>
    </row>
    <row r="696" spans="1:31" ht="13.9" customHeight="1">
      <c r="A696" s="169"/>
      <c r="B696" s="169"/>
      <c r="C696" s="169"/>
      <c r="D696" s="169"/>
      <c r="E696" s="169"/>
      <c r="F696" s="169"/>
      <c r="G696" s="169"/>
      <c r="H696" s="169"/>
      <c r="I696" s="169"/>
      <c r="J696" s="169"/>
      <c r="K696" s="169"/>
      <c r="L696" s="169"/>
      <c r="M696" s="169"/>
      <c r="N696" s="169"/>
      <c r="O696" s="169"/>
      <c r="P696" s="169"/>
      <c r="Q696" s="169"/>
      <c r="R696" s="169"/>
      <c r="S696" s="169"/>
      <c r="T696" s="169"/>
      <c r="U696" s="169"/>
      <c r="V696" s="169"/>
      <c r="W696" s="169"/>
      <c r="X696" s="169"/>
      <c r="Y696" s="169"/>
      <c r="Z696" s="169"/>
      <c r="AA696" s="169"/>
      <c r="AB696" s="169"/>
      <c r="AC696" s="169"/>
      <c r="AD696" s="169"/>
      <c r="AE696" s="169"/>
    </row>
    <row r="697" spans="1:31" ht="13.9" customHeight="1">
      <c r="A697" s="169"/>
      <c r="B697" s="169"/>
      <c r="C697" s="169"/>
      <c r="D697" s="169"/>
      <c r="E697" s="169"/>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row>
    <row r="698" spans="1:31" ht="13.9" customHeight="1">
      <c r="A698" s="169"/>
      <c r="B698" s="169"/>
      <c r="C698" s="169"/>
      <c r="D698" s="169"/>
      <c r="E698" s="169"/>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row>
    <row r="699" spans="1:31" ht="13.9" customHeight="1">
      <c r="A699" s="169"/>
      <c r="B699" s="169"/>
      <c r="C699" s="169"/>
      <c r="D699" s="169"/>
      <c r="E699" s="169"/>
      <c r="F699" s="169"/>
      <c r="G699" s="169"/>
      <c r="H699" s="169"/>
      <c r="I699" s="169"/>
      <c r="J699" s="169"/>
      <c r="K699" s="169"/>
      <c r="L699" s="169"/>
      <c r="M699" s="169"/>
      <c r="N699" s="169"/>
      <c r="O699" s="169"/>
      <c r="P699" s="169"/>
      <c r="Q699" s="169"/>
      <c r="R699" s="169"/>
      <c r="S699" s="169"/>
      <c r="T699" s="169"/>
      <c r="U699" s="169"/>
      <c r="V699" s="169"/>
      <c r="W699" s="169"/>
      <c r="X699" s="169"/>
      <c r="Y699" s="169"/>
      <c r="Z699" s="169"/>
      <c r="AA699" s="169"/>
      <c r="AB699" s="169"/>
      <c r="AC699" s="169"/>
      <c r="AD699" s="169"/>
      <c r="AE699" s="169"/>
    </row>
    <row r="700" spans="1:31" ht="13.9" customHeight="1">
      <c r="A700" s="169"/>
      <c r="B700" s="169"/>
      <c r="C700" s="169"/>
      <c r="D700" s="169"/>
      <c r="E700" s="169"/>
      <c r="F700" s="169"/>
      <c r="G700" s="169"/>
      <c r="H700" s="169"/>
      <c r="I700" s="169"/>
      <c r="J700" s="169"/>
      <c r="K700" s="169"/>
      <c r="L700" s="169"/>
      <c r="M700" s="169"/>
      <c r="N700" s="169"/>
      <c r="O700" s="169"/>
      <c r="P700" s="169"/>
      <c r="Q700" s="169"/>
      <c r="R700" s="169"/>
      <c r="S700" s="169"/>
      <c r="T700" s="169"/>
      <c r="U700" s="169"/>
      <c r="V700" s="169"/>
      <c r="W700" s="169"/>
      <c r="X700" s="169"/>
      <c r="Y700" s="169"/>
      <c r="Z700" s="169"/>
      <c r="AA700" s="169"/>
      <c r="AB700" s="169"/>
      <c r="AC700" s="169"/>
      <c r="AD700" s="169"/>
      <c r="AE700" s="169"/>
    </row>
    <row r="701" spans="1:31" ht="13.9" customHeight="1">
      <c r="A701" s="169"/>
      <c r="B701" s="169"/>
      <c r="C701" s="169"/>
      <c r="D701" s="169"/>
      <c r="E701" s="169"/>
      <c r="F701" s="169"/>
      <c r="G701" s="169"/>
      <c r="H701" s="169"/>
      <c r="I701" s="169"/>
      <c r="J701" s="169"/>
      <c r="K701" s="169"/>
      <c r="L701" s="169"/>
      <c r="M701" s="169"/>
      <c r="N701" s="169"/>
      <c r="O701" s="169"/>
      <c r="P701" s="169"/>
      <c r="Q701" s="169"/>
      <c r="R701" s="169"/>
      <c r="S701" s="169"/>
      <c r="T701" s="169"/>
      <c r="U701" s="169"/>
      <c r="V701" s="169"/>
      <c r="W701" s="169"/>
      <c r="X701" s="169"/>
      <c r="Y701" s="169"/>
      <c r="Z701" s="169"/>
      <c r="AA701" s="169"/>
      <c r="AB701" s="169"/>
      <c r="AC701" s="169"/>
      <c r="AD701" s="169"/>
      <c r="AE701" s="169"/>
    </row>
    <row r="702" spans="1:31" ht="13.9" customHeight="1">
      <c r="A702" s="169"/>
      <c r="B702" s="169"/>
      <c r="C702" s="169"/>
      <c r="D702" s="169"/>
      <c r="E702" s="169"/>
      <c r="F702" s="169"/>
      <c r="G702" s="169"/>
      <c r="H702" s="169"/>
      <c r="I702" s="169"/>
      <c r="J702" s="169"/>
      <c r="K702" s="169"/>
      <c r="L702" s="169"/>
      <c r="M702" s="169"/>
      <c r="N702" s="169"/>
      <c r="O702" s="169"/>
      <c r="P702" s="169"/>
      <c r="Q702" s="169"/>
      <c r="R702" s="169"/>
      <c r="S702" s="169"/>
      <c r="T702" s="169"/>
      <c r="U702" s="169"/>
      <c r="V702" s="169"/>
      <c r="W702" s="169"/>
      <c r="X702" s="169"/>
      <c r="Y702" s="169"/>
      <c r="Z702" s="169"/>
      <c r="AA702" s="169"/>
      <c r="AB702" s="169"/>
      <c r="AC702" s="169"/>
      <c r="AD702" s="169"/>
      <c r="AE702" s="169"/>
    </row>
    <row r="703" spans="1:31" ht="13.9" customHeight="1">
      <c r="A703" s="169"/>
      <c r="B703" s="169"/>
      <c r="C703" s="169"/>
      <c r="D703" s="169"/>
      <c r="E703" s="169"/>
      <c r="F703" s="169"/>
      <c r="G703" s="169"/>
      <c r="H703" s="169"/>
      <c r="I703" s="169"/>
      <c r="J703" s="169"/>
      <c r="K703" s="169"/>
      <c r="L703" s="169"/>
      <c r="M703" s="169"/>
      <c r="N703" s="169"/>
      <c r="O703" s="169"/>
      <c r="P703" s="169"/>
      <c r="Q703" s="169"/>
      <c r="R703" s="169"/>
      <c r="S703" s="169"/>
      <c r="T703" s="169"/>
      <c r="U703" s="169"/>
      <c r="V703" s="169"/>
      <c r="W703" s="169"/>
      <c r="X703" s="169"/>
      <c r="Y703" s="169"/>
      <c r="Z703" s="169"/>
      <c r="AA703" s="169"/>
      <c r="AB703" s="169"/>
      <c r="AC703" s="169"/>
      <c r="AD703" s="169"/>
      <c r="AE703" s="169"/>
    </row>
    <row r="704" spans="1:31" ht="13.9" customHeight="1">
      <c r="A704" s="169"/>
      <c r="B704" s="169"/>
      <c r="C704" s="169"/>
      <c r="D704" s="169"/>
      <c r="E704" s="169"/>
      <c r="F704" s="169"/>
      <c r="G704" s="169"/>
      <c r="H704" s="169"/>
      <c r="I704" s="169"/>
      <c r="J704" s="169"/>
      <c r="K704" s="169"/>
      <c r="L704" s="169"/>
      <c r="M704" s="169"/>
      <c r="N704" s="169"/>
      <c r="O704" s="169"/>
      <c r="P704" s="169"/>
      <c r="Q704" s="169"/>
      <c r="R704" s="169"/>
      <c r="S704" s="169"/>
      <c r="T704" s="169"/>
      <c r="U704" s="169"/>
      <c r="V704" s="169"/>
      <c r="W704" s="169"/>
      <c r="X704" s="169"/>
      <c r="Y704" s="169"/>
      <c r="Z704" s="169"/>
      <c r="AA704" s="169"/>
      <c r="AB704" s="169"/>
      <c r="AC704" s="169"/>
      <c r="AD704" s="169"/>
      <c r="AE704" s="169"/>
    </row>
    <row r="705" spans="1:31" ht="13.9" customHeight="1">
      <c r="A705" s="169"/>
      <c r="B705" s="169"/>
      <c r="C705" s="169"/>
      <c r="D705" s="169"/>
      <c r="E705" s="169"/>
      <c r="F705" s="169"/>
      <c r="G705" s="169"/>
      <c r="H705" s="169"/>
      <c r="I705" s="169"/>
      <c r="J705" s="169"/>
      <c r="K705" s="169"/>
      <c r="L705" s="169"/>
      <c r="M705" s="169"/>
      <c r="N705" s="169"/>
      <c r="O705" s="169"/>
      <c r="P705" s="169"/>
      <c r="Q705" s="169"/>
      <c r="R705" s="169"/>
      <c r="S705" s="169"/>
      <c r="T705" s="169"/>
      <c r="U705" s="169"/>
      <c r="V705" s="169"/>
      <c r="W705" s="169"/>
      <c r="X705" s="169"/>
      <c r="Y705" s="169"/>
      <c r="Z705" s="169"/>
      <c r="AA705" s="169"/>
      <c r="AB705" s="169"/>
      <c r="AC705" s="169"/>
      <c r="AD705" s="169"/>
      <c r="AE705" s="169"/>
    </row>
    <row r="706" spans="1:31" ht="13.9" customHeight="1">
      <c r="A706" s="169"/>
      <c r="B706" s="169"/>
      <c r="C706" s="169"/>
      <c r="D706" s="169"/>
      <c r="E706" s="169"/>
      <c r="F706" s="169"/>
      <c r="G706" s="169"/>
      <c r="H706" s="169"/>
      <c r="I706" s="169"/>
      <c r="J706" s="169"/>
      <c r="K706" s="169"/>
      <c r="L706" s="169"/>
      <c r="M706" s="169"/>
      <c r="N706" s="169"/>
      <c r="O706" s="169"/>
      <c r="P706" s="169"/>
      <c r="Q706" s="169"/>
      <c r="R706" s="169"/>
      <c r="S706" s="169"/>
      <c r="T706" s="169"/>
      <c r="U706" s="169"/>
      <c r="V706" s="169"/>
      <c r="W706" s="169"/>
      <c r="X706" s="169"/>
      <c r="Y706" s="169"/>
      <c r="Z706" s="169"/>
      <c r="AA706" s="169"/>
      <c r="AB706" s="169"/>
      <c r="AC706" s="169"/>
      <c r="AD706" s="169"/>
      <c r="AE706" s="169"/>
    </row>
    <row r="707" spans="1:31" ht="13.9" customHeight="1">
      <c r="A707" s="169"/>
      <c r="B707" s="169"/>
      <c r="C707" s="169"/>
      <c r="D707" s="169"/>
      <c r="E707" s="169"/>
      <c r="F707" s="169"/>
      <c r="G707" s="169"/>
      <c r="H707" s="169"/>
      <c r="I707" s="169"/>
      <c r="J707" s="169"/>
      <c r="K707" s="169"/>
      <c r="L707" s="169"/>
      <c r="M707" s="169"/>
      <c r="N707" s="169"/>
      <c r="O707" s="169"/>
      <c r="P707" s="169"/>
      <c r="Q707" s="169"/>
      <c r="R707" s="169"/>
      <c r="S707" s="169"/>
      <c r="T707" s="169"/>
      <c r="U707" s="169"/>
      <c r="V707" s="169"/>
      <c r="W707" s="169"/>
      <c r="X707" s="169"/>
      <c r="Y707" s="169"/>
      <c r="Z707" s="169"/>
      <c r="AA707" s="169"/>
      <c r="AB707" s="169"/>
      <c r="AC707" s="169"/>
      <c r="AD707" s="169"/>
      <c r="AE707" s="169"/>
    </row>
    <row r="708" spans="1:31" ht="13.9" customHeight="1">
      <c r="A708" s="169"/>
      <c r="B708" s="169"/>
      <c r="C708" s="169"/>
      <c r="D708" s="169"/>
      <c r="E708" s="169"/>
      <c r="F708" s="169"/>
      <c r="G708" s="169"/>
      <c r="H708" s="169"/>
      <c r="I708" s="169"/>
      <c r="J708" s="169"/>
      <c r="K708" s="169"/>
      <c r="L708" s="169"/>
      <c r="M708" s="169"/>
      <c r="N708" s="169"/>
      <c r="O708" s="169"/>
      <c r="P708" s="169"/>
      <c r="Q708" s="169"/>
      <c r="R708" s="169"/>
      <c r="S708" s="169"/>
      <c r="T708" s="169"/>
      <c r="U708" s="169"/>
      <c r="V708" s="169"/>
      <c r="W708" s="169"/>
      <c r="X708" s="169"/>
      <c r="Y708" s="169"/>
      <c r="Z708" s="169"/>
      <c r="AA708" s="169"/>
      <c r="AB708" s="169"/>
      <c r="AC708" s="169"/>
      <c r="AD708" s="169"/>
      <c r="AE708" s="169"/>
    </row>
    <row r="709" spans="1:31" ht="13.9" customHeight="1">
      <c r="A709" s="169"/>
      <c r="B709" s="169"/>
      <c r="C709" s="169"/>
      <c r="D709" s="169"/>
      <c r="E709" s="169"/>
      <c r="F709" s="169"/>
      <c r="G709" s="169"/>
      <c r="H709" s="169"/>
      <c r="I709" s="169"/>
      <c r="J709" s="169"/>
      <c r="K709" s="169"/>
      <c r="L709" s="169"/>
      <c r="M709" s="169"/>
      <c r="N709" s="169"/>
      <c r="O709" s="169"/>
      <c r="P709" s="169"/>
      <c r="Q709" s="169"/>
      <c r="R709" s="169"/>
      <c r="S709" s="169"/>
      <c r="T709" s="169"/>
      <c r="U709" s="169"/>
      <c r="V709" s="169"/>
      <c r="W709" s="169"/>
      <c r="X709" s="169"/>
      <c r="Y709" s="169"/>
      <c r="Z709" s="169"/>
      <c r="AA709" s="169"/>
      <c r="AB709" s="169"/>
      <c r="AC709" s="169"/>
      <c r="AD709" s="169"/>
      <c r="AE709" s="169"/>
    </row>
    <row r="710" spans="1:31" ht="13.9" customHeight="1">
      <c r="A710" s="169"/>
      <c r="B710" s="169"/>
      <c r="C710" s="169"/>
      <c r="D710" s="169"/>
      <c r="E710" s="169"/>
      <c r="F710" s="169"/>
      <c r="G710" s="169"/>
      <c r="H710" s="169"/>
      <c r="I710" s="169"/>
      <c r="J710" s="169"/>
      <c r="K710" s="169"/>
      <c r="L710" s="169"/>
      <c r="M710" s="169"/>
      <c r="N710" s="169"/>
      <c r="O710" s="169"/>
      <c r="P710" s="169"/>
      <c r="Q710" s="169"/>
      <c r="R710" s="169"/>
      <c r="S710" s="169"/>
      <c r="T710" s="169"/>
      <c r="U710" s="169"/>
      <c r="V710" s="169"/>
      <c r="W710" s="169"/>
      <c r="X710" s="169"/>
      <c r="Y710" s="169"/>
      <c r="Z710" s="169"/>
      <c r="AA710" s="169"/>
      <c r="AB710" s="169"/>
      <c r="AC710" s="169"/>
      <c r="AD710" s="169"/>
      <c r="AE710" s="169"/>
    </row>
    <row r="711" spans="1:31" ht="13.9" customHeight="1">
      <c r="A711" s="169"/>
      <c r="B711" s="169"/>
      <c r="C711" s="169"/>
      <c r="D711" s="169"/>
      <c r="E711" s="169"/>
      <c r="F711" s="169"/>
      <c r="G711" s="169"/>
      <c r="H711" s="169"/>
      <c r="I711" s="169"/>
      <c r="J711" s="169"/>
      <c r="K711" s="169"/>
      <c r="L711" s="169"/>
      <c r="M711" s="169"/>
      <c r="N711" s="169"/>
      <c r="O711" s="169"/>
      <c r="P711" s="169"/>
      <c r="Q711" s="169"/>
      <c r="R711" s="169"/>
      <c r="S711" s="169"/>
      <c r="T711" s="169"/>
      <c r="U711" s="169"/>
      <c r="V711" s="169"/>
      <c r="W711" s="169"/>
      <c r="X711" s="169"/>
      <c r="Y711" s="169"/>
      <c r="Z711" s="169"/>
      <c r="AA711" s="169"/>
      <c r="AB711" s="169"/>
      <c r="AC711" s="169"/>
      <c r="AD711" s="169"/>
      <c r="AE711" s="169"/>
    </row>
    <row r="712" spans="1:31" ht="13.9" customHeight="1">
      <c r="A712" s="169"/>
      <c r="B712" s="169"/>
      <c r="C712" s="169"/>
      <c r="D712" s="169"/>
      <c r="E712" s="169"/>
      <c r="F712" s="169"/>
      <c r="G712" s="169"/>
      <c r="H712" s="169"/>
      <c r="I712" s="169"/>
      <c r="J712" s="169"/>
      <c r="K712" s="169"/>
      <c r="L712" s="169"/>
      <c r="M712" s="169"/>
      <c r="N712" s="169"/>
      <c r="O712" s="169"/>
      <c r="P712" s="169"/>
      <c r="Q712" s="169"/>
      <c r="R712" s="169"/>
      <c r="S712" s="169"/>
      <c r="T712" s="169"/>
      <c r="U712" s="169"/>
      <c r="V712" s="169"/>
      <c r="W712" s="169"/>
      <c r="X712" s="169"/>
      <c r="Y712" s="169"/>
      <c r="Z712" s="169"/>
      <c r="AA712" s="169"/>
      <c r="AB712" s="169"/>
      <c r="AC712" s="169"/>
      <c r="AD712" s="169"/>
      <c r="AE712" s="169"/>
    </row>
    <row r="713" spans="1:31" ht="13.9" customHeight="1">
      <c r="A713" s="169"/>
      <c r="B713" s="169"/>
      <c r="C713" s="169"/>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69"/>
      <c r="AD713" s="169"/>
      <c r="AE713" s="169"/>
    </row>
    <row r="714" spans="1:31" ht="13.9" customHeight="1">
      <c r="A714" s="169"/>
      <c r="B714" s="169"/>
      <c r="C714" s="169"/>
      <c r="D714" s="169"/>
      <c r="E714" s="169"/>
      <c r="F714" s="169"/>
      <c r="G714" s="169"/>
      <c r="H714" s="169"/>
      <c r="I714" s="169"/>
      <c r="J714" s="169"/>
      <c r="K714" s="169"/>
      <c r="L714" s="169"/>
      <c r="M714" s="169"/>
      <c r="N714" s="169"/>
      <c r="O714" s="169"/>
      <c r="P714" s="169"/>
      <c r="Q714" s="169"/>
      <c r="R714" s="169"/>
      <c r="S714" s="169"/>
      <c r="T714" s="169"/>
      <c r="U714" s="169"/>
      <c r="V714" s="169"/>
      <c r="W714" s="169"/>
      <c r="X714" s="169"/>
      <c r="Y714" s="169"/>
      <c r="Z714" s="169"/>
      <c r="AA714" s="169"/>
      <c r="AB714" s="169"/>
      <c r="AC714" s="169"/>
      <c r="AD714" s="169"/>
      <c r="AE714" s="169"/>
    </row>
    <row r="715" spans="1:31" ht="13.9" customHeight="1">
      <c r="A715" s="169"/>
      <c r="B715" s="169"/>
      <c r="C715" s="169"/>
      <c r="D715" s="169"/>
      <c r="E715" s="169"/>
      <c r="F715" s="169"/>
      <c r="G715" s="169"/>
      <c r="H715" s="169"/>
      <c r="I715" s="169"/>
      <c r="J715" s="169"/>
      <c r="K715" s="169"/>
      <c r="L715" s="169"/>
      <c r="M715" s="169"/>
      <c r="N715" s="169"/>
      <c r="O715" s="169"/>
      <c r="P715" s="169"/>
      <c r="Q715" s="169"/>
      <c r="R715" s="169"/>
      <c r="S715" s="169"/>
      <c r="T715" s="169"/>
      <c r="U715" s="169"/>
      <c r="V715" s="169"/>
      <c r="W715" s="169"/>
      <c r="X715" s="169"/>
      <c r="Y715" s="169"/>
      <c r="Z715" s="169"/>
      <c r="AA715" s="169"/>
      <c r="AB715" s="169"/>
      <c r="AC715" s="169"/>
      <c r="AD715" s="169"/>
      <c r="AE715" s="169"/>
    </row>
    <row r="716" spans="1:31" ht="13.9" customHeight="1">
      <c r="A716" s="169"/>
      <c r="B716" s="169"/>
      <c r="C716" s="169"/>
      <c r="D716" s="169"/>
      <c r="E716" s="169"/>
      <c r="F716" s="169"/>
      <c r="G716" s="169"/>
      <c r="H716" s="169"/>
      <c r="I716" s="169"/>
      <c r="J716" s="169"/>
      <c r="K716" s="169"/>
      <c r="L716" s="169"/>
      <c r="M716" s="169"/>
      <c r="N716" s="169"/>
      <c r="O716" s="169"/>
      <c r="P716" s="169"/>
      <c r="Q716" s="169"/>
      <c r="R716" s="169"/>
      <c r="S716" s="169"/>
      <c r="T716" s="169"/>
      <c r="U716" s="169"/>
      <c r="V716" s="169"/>
      <c r="W716" s="169"/>
      <c r="X716" s="169"/>
      <c r="Y716" s="169"/>
      <c r="Z716" s="169"/>
      <c r="AA716" s="169"/>
      <c r="AB716" s="169"/>
      <c r="AC716" s="169"/>
      <c r="AD716" s="169"/>
      <c r="AE716" s="169"/>
    </row>
    <row r="717" spans="1:31" ht="13.9" customHeight="1">
      <c r="A717" s="169"/>
      <c r="B717" s="169"/>
      <c r="C717" s="169"/>
      <c r="D717" s="169"/>
      <c r="E717" s="169"/>
      <c r="F717" s="169"/>
      <c r="G717" s="169"/>
      <c r="H717" s="169"/>
      <c r="I717" s="169"/>
      <c r="J717" s="169"/>
      <c r="K717" s="169"/>
      <c r="L717" s="169"/>
      <c r="M717" s="169"/>
      <c r="N717" s="169"/>
      <c r="O717" s="169"/>
      <c r="P717" s="169"/>
      <c r="Q717" s="169"/>
      <c r="R717" s="169"/>
      <c r="S717" s="169"/>
      <c r="T717" s="169"/>
      <c r="U717" s="169"/>
      <c r="V717" s="169"/>
      <c r="W717" s="169"/>
      <c r="X717" s="169"/>
      <c r="Y717" s="169"/>
      <c r="Z717" s="169"/>
      <c r="AA717" s="169"/>
      <c r="AB717" s="169"/>
      <c r="AC717" s="169"/>
      <c r="AD717" s="169"/>
      <c r="AE717" s="169"/>
    </row>
    <row r="718" spans="1:31" ht="13.9" customHeight="1">
      <c r="A718" s="169"/>
      <c r="B718" s="169"/>
      <c r="C718" s="169"/>
      <c r="D718" s="169"/>
      <c r="E718" s="169"/>
      <c r="F718" s="169"/>
      <c r="G718" s="169"/>
      <c r="H718" s="169"/>
      <c r="I718" s="169"/>
      <c r="J718" s="169"/>
      <c r="K718" s="169"/>
      <c r="L718" s="169"/>
      <c r="M718" s="169"/>
      <c r="N718" s="169"/>
      <c r="O718" s="169"/>
      <c r="P718" s="169"/>
      <c r="Q718" s="169"/>
      <c r="R718" s="169"/>
      <c r="S718" s="169"/>
      <c r="T718" s="169"/>
      <c r="U718" s="169"/>
      <c r="V718" s="169"/>
      <c r="W718" s="169"/>
      <c r="X718" s="169"/>
      <c r="Y718" s="169"/>
      <c r="Z718" s="169"/>
      <c r="AA718" s="169"/>
      <c r="AB718" s="169"/>
      <c r="AC718" s="169"/>
      <c r="AD718" s="169"/>
      <c r="AE718" s="169"/>
    </row>
    <row r="719" spans="1:31" ht="13.9" customHeight="1">
      <c r="A719" s="169"/>
      <c r="B719" s="169"/>
      <c r="C719" s="169"/>
      <c r="D719" s="169"/>
      <c r="E719" s="169"/>
      <c r="F719" s="169"/>
      <c r="G719" s="169"/>
      <c r="H719" s="169"/>
      <c r="I719" s="169"/>
      <c r="J719" s="169"/>
      <c r="K719" s="169"/>
      <c r="L719" s="169"/>
      <c r="M719" s="169"/>
      <c r="N719" s="169"/>
      <c r="O719" s="169"/>
      <c r="P719" s="169"/>
      <c r="Q719" s="169"/>
      <c r="R719" s="169"/>
      <c r="S719" s="169"/>
      <c r="T719" s="169"/>
      <c r="U719" s="169"/>
      <c r="V719" s="169"/>
      <c r="W719" s="169"/>
      <c r="X719" s="169"/>
      <c r="Y719" s="169"/>
      <c r="Z719" s="169"/>
      <c r="AA719" s="169"/>
      <c r="AB719" s="169"/>
      <c r="AC719" s="169"/>
      <c r="AD719" s="169"/>
      <c r="AE719" s="169"/>
    </row>
    <row r="720" spans="1:31" ht="13.9" customHeight="1">
      <c r="A720" s="169"/>
      <c r="B720" s="169"/>
      <c r="C720" s="169"/>
      <c r="D720" s="169"/>
      <c r="E720" s="169"/>
      <c r="F720" s="169"/>
      <c r="G720" s="169"/>
      <c r="H720" s="169"/>
      <c r="I720" s="169"/>
      <c r="J720" s="169"/>
      <c r="K720" s="169"/>
      <c r="L720" s="169"/>
      <c r="M720" s="169"/>
      <c r="N720" s="169"/>
      <c r="O720" s="169"/>
      <c r="P720" s="169"/>
      <c r="Q720" s="169"/>
      <c r="R720" s="169"/>
      <c r="S720" s="169"/>
      <c r="T720" s="169"/>
      <c r="U720" s="169"/>
      <c r="V720" s="169"/>
      <c r="W720" s="169"/>
      <c r="X720" s="169"/>
      <c r="Y720" s="169"/>
      <c r="Z720" s="169"/>
      <c r="AA720" s="169"/>
      <c r="AB720" s="169"/>
      <c r="AC720" s="169"/>
      <c r="AD720" s="169"/>
      <c r="AE720" s="169"/>
    </row>
    <row r="721" spans="1:31" ht="13.9" customHeight="1">
      <c r="A721" s="169"/>
      <c r="B721" s="169"/>
      <c r="C721" s="169"/>
      <c r="D721" s="169"/>
      <c r="E721" s="169"/>
      <c r="F721" s="169"/>
      <c r="G721" s="169"/>
      <c r="H721" s="169"/>
      <c r="I721" s="169"/>
      <c r="J721" s="169"/>
      <c r="K721" s="169"/>
      <c r="L721" s="169"/>
      <c r="M721" s="169"/>
      <c r="N721" s="169"/>
      <c r="O721" s="169"/>
      <c r="P721" s="169"/>
      <c r="Q721" s="169"/>
      <c r="R721" s="169"/>
      <c r="S721" s="169"/>
      <c r="T721" s="169"/>
      <c r="U721" s="169"/>
      <c r="V721" s="169"/>
      <c r="W721" s="169"/>
      <c r="X721" s="169"/>
      <c r="Y721" s="169"/>
      <c r="Z721" s="169"/>
      <c r="AA721" s="169"/>
      <c r="AB721" s="169"/>
      <c r="AC721" s="169"/>
      <c r="AD721" s="169"/>
      <c r="AE721" s="169"/>
    </row>
    <row r="722" spans="1:31" ht="13.9" customHeight="1">
      <c r="A722" s="169"/>
      <c r="B722" s="169"/>
      <c r="C722" s="169"/>
      <c r="D722" s="169"/>
      <c r="E722" s="169"/>
      <c r="F722" s="169"/>
      <c r="G722" s="169"/>
      <c r="H722" s="169"/>
      <c r="I722" s="169"/>
      <c r="J722" s="169"/>
      <c r="K722" s="169"/>
      <c r="L722" s="169"/>
      <c r="M722" s="169"/>
      <c r="N722" s="169"/>
      <c r="O722" s="169"/>
      <c r="P722" s="169"/>
      <c r="Q722" s="169"/>
      <c r="R722" s="169"/>
      <c r="S722" s="169"/>
      <c r="T722" s="169"/>
      <c r="U722" s="169"/>
      <c r="V722" s="169"/>
      <c r="W722" s="169"/>
      <c r="X722" s="169"/>
      <c r="Y722" s="169"/>
      <c r="Z722" s="169"/>
      <c r="AA722" s="169"/>
      <c r="AB722" s="169"/>
      <c r="AC722" s="169"/>
      <c r="AD722" s="169"/>
      <c r="AE722" s="169"/>
    </row>
    <row r="723" spans="1:31" ht="13.9" customHeight="1">
      <c r="A723" s="169"/>
      <c r="B723" s="169"/>
      <c r="C723" s="169"/>
      <c r="D723" s="169"/>
      <c r="E723" s="169"/>
      <c r="F723" s="169"/>
      <c r="G723" s="169"/>
      <c r="H723" s="169"/>
      <c r="I723" s="169"/>
      <c r="J723" s="169"/>
      <c r="K723" s="169"/>
      <c r="L723" s="169"/>
      <c r="M723" s="169"/>
      <c r="N723" s="169"/>
      <c r="O723" s="169"/>
      <c r="P723" s="169"/>
      <c r="Q723" s="169"/>
      <c r="R723" s="169"/>
      <c r="S723" s="169"/>
      <c r="T723" s="169"/>
      <c r="U723" s="169"/>
      <c r="V723" s="169"/>
      <c r="W723" s="169"/>
      <c r="X723" s="169"/>
      <c r="Y723" s="169"/>
      <c r="Z723" s="169"/>
      <c r="AA723" s="169"/>
      <c r="AB723" s="169"/>
      <c r="AC723" s="169"/>
      <c r="AD723" s="169"/>
      <c r="AE723" s="169"/>
    </row>
    <row r="724" spans="1:31" ht="13.9" customHeight="1">
      <c r="A724" s="169"/>
      <c r="B724" s="169"/>
      <c r="C724" s="169"/>
      <c r="D724" s="169"/>
      <c r="E724" s="169"/>
      <c r="F724" s="169"/>
      <c r="G724" s="169"/>
      <c r="H724" s="169"/>
      <c r="I724" s="169"/>
      <c r="J724" s="169"/>
      <c r="K724" s="169"/>
      <c r="L724" s="169"/>
      <c r="M724" s="169"/>
      <c r="N724" s="169"/>
      <c r="O724" s="169"/>
      <c r="P724" s="169"/>
      <c r="Q724" s="169"/>
      <c r="R724" s="169"/>
      <c r="S724" s="169"/>
      <c r="T724" s="169"/>
      <c r="U724" s="169"/>
      <c r="V724" s="169"/>
      <c r="W724" s="169"/>
      <c r="X724" s="169"/>
      <c r="Y724" s="169"/>
      <c r="Z724" s="169"/>
      <c r="AA724" s="169"/>
      <c r="AB724" s="169"/>
      <c r="AC724" s="169"/>
      <c r="AD724" s="169"/>
      <c r="AE724" s="169"/>
    </row>
    <row r="725" spans="1:31" ht="13.9" customHeight="1">
      <c r="A725" s="169"/>
      <c r="B725" s="169"/>
      <c r="C725" s="169"/>
      <c r="D725" s="169"/>
      <c r="E725" s="169"/>
      <c r="F725" s="169"/>
      <c r="G725" s="169"/>
      <c r="H725" s="169"/>
      <c r="I725" s="169"/>
      <c r="J725" s="169"/>
      <c r="K725" s="169"/>
      <c r="L725" s="169"/>
      <c r="M725" s="169"/>
      <c r="N725" s="169"/>
      <c r="O725" s="169"/>
      <c r="P725" s="169"/>
      <c r="Q725" s="169"/>
      <c r="R725" s="169"/>
      <c r="S725" s="169"/>
      <c r="T725" s="169"/>
      <c r="U725" s="169"/>
      <c r="V725" s="169"/>
      <c r="W725" s="169"/>
      <c r="X725" s="169"/>
      <c r="Y725" s="169"/>
      <c r="Z725" s="169"/>
      <c r="AA725" s="169"/>
      <c r="AB725" s="169"/>
      <c r="AC725" s="169"/>
      <c r="AD725" s="169"/>
      <c r="AE725" s="169"/>
    </row>
    <row r="726" spans="1:31" ht="13.9" customHeight="1">
      <c r="A726" s="169"/>
      <c r="B726" s="169"/>
      <c r="C726" s="169"/>
      <c r="D726" s="169"/>
      <c r="E726" s="169"/>
      <c r="F726" s="169"/>
      <c r="G726" s="169"/>
      <c r="H726" s="169"/>
      <c r="I726" s="169"/>
      <c r="J726" s="169"/>
      <c r="K726" s="169"/>
      <c r="L726" s="169"/>
      <c r="M726" s="169"/>
      <c r="N726" s="169"/>
      <c r="O726" s="169"/>
      <c r="P726" s="169"/>
      <c r="Q726" s="169"/>
      <c r="R726" s="169"/>
      <c r="S726" s="169"/>
      <c r="T726" s="169"/>
      <c r="U726" s="169"/>
      <c r="V726" s="169"/>
      <c r="W726" s="169"/>
      <c r="X726" s="169"/>
      <c r="Y726" s="169"/>
      <c r="Z726" s="169"/>
      <c r="AA726" s="169"/>
      <c r="AB726" s="169"/>
      <c r="AC726" s="169"/>
      <c r="AD726" s="169"/>
      <c r="AE726" s="169"/>
    </row>
    <row r="727" spans="1:31" ht="13.9" customHeight="1">
      <c r="A727" s="169"/>
      <c r="B727" s="169"/>
      <c r="C727" s="169"/>
      <c r="D727" s="169"/>
      <c r="E727" s="169"/>
      <c r="F727" s="169"/>
      <c r="G727" s="169"/>
      <c r="H727" s="169"/>
      <c r="I727" s="169"/>
      <c r="J727" s="169"/>
      <c r="K727" s="169"/>
      <c r="L727" s="169"/>
      <c r="M727" s="169"/>
      <c r="N727" s="169"/>
      <c r="O727" s="169"/>
      <c r="P727" s="169"/>
      <c r="Q727" s="169"/>
      <c r="R727" s="169"/>
      <c r="S727" s="169"/>
      <c r="T727" s="169"/>
      <c r="U727" s="169"/>
      <c r="V727" s="169"/>
      <c r="W727" s="169"/>
      <c r="X727" s="169"/>
      <c r="Y727" s="169"/>
      <c r="Z727" s="169"/>
      <c r="AA727" s="169"/>
      <c r="AB727" s="169"/>
      <c r="AC727" s="169"/>
      <c r="AD727" s="169"/>
      <c r="AE727" s="169"/>
    </row>
    <row r="728" spans="1:31" ht="13.9" customHeight="1">
      <c r="A728" s="169"/>
      <c r="B728" s="169"/>
      <c r="C728" s="169"/>
      <c r="D728" s="169"/>
      <c r="E728" s="169"/>
      <c r="F728" s="169"/>
      <c r="G728" s="169"/>
      <c r="H728" s="169"/>
      <c r="I728" s="169"/>
      <c r="J728" s="169"/>
      <c r="K728" s="169"/>
      <c r="L728" s="169"/>
      <c r="M728" s="169"/>
      <c r="N728" s="169"/>
      <c r="O728" s="169"/>
      <c r="P728" s="169"/>
      <c r="Q728" s="169"/>
      <c r="R728" s="169"/>
      <c r="S728" s="169"/>
      <c r="T728" s="169"/>
      <c r="U728" s="169"/>
      <c r="V728" s="169"/>
      <c r="W728" s="169"/>
      <c r="X728" s="169"/>
      <c r="Y728" s="169"/>
      <c r="Z728" s="169"/>
      <c r="AA728" s="169"/>
      <c r="AB728" s="169"/>
      <c r="AC728" s="169"/>
      <c r="AD728" s="169"/>
      <c r="AE728" s="169"/>
    </row>
    <row r="729" spans="1:31" ht="13.9" customHeight="1">
      <c r="A729" s="169"/>
      <c r="B729" s="169"/>
      <c r="C729" s="169"/>
      <c r="D729" s="169"/>
      <c r="E729" s="169"/>
      <c r="F729" s="169"/>
      <c r="G729" s="169"/>
      <c r="H729" s="169"/>
      <c r="I729" s="169"/>
      <c r="J729" s="169"/>
      <c r="K729" s="169"/>
      <c r="L729" s="169"/>
      <c r="M729" s="169"/>
      <c r="N729" s="169"/>
      <c r="O729" s="169"/>
      <c r="P729" s="169"/>
      <c r="Q729" s="169"/>
      <c r="R729" s="169"/>
      <c r="S729" s="169"/>
      <c r="T729" s="169"/>
      <c r="U729" s="169"/>
      <c r="V729" s="169"/>
      <c r="W729" s="169"/>
      <c r="X729" s="169"/>
      <c r="Y729" s="169"/>
      <c r="Z729" s="169"/>
      <c r="AA729" s="169"/>
      <c r="AB729" s="169"/>
      <c r="AC729" s="169"/>
      <c r="AD729" s="169"/>
      <c r="AE729" s="169"/>
    </row>
    <row r="730" spans="1:31" ht="13.9" customHeight="1">
      <c r="A730" s="169"/>
      <c r="B730" s="169"/>
      <c r="C730" s="169"/>
      <c r="D730" s="169"/>
      <c r="E730" s="169"/>
      <c r="F730" s="169"/>
      <c r="G730" s="169"/>
      <c r="H730" s="169"/>
      <c r="I730" s="169"/>
      <c r="J730" s="169"/>
      <c r="K730" s="169"/>
      <c r="L730" s="169"/>
      <c r="M730" s="169"/>
      <c r="N730" s="169"/>
      <c r="O730" s="169"/>
      <c r="P730" s="169"/>
      <c r="Q730" s="169"/>
      <c r="R730" s="169"/>
      <c r="S730" s="169"/>
      <c r="T730" s="169"/>
      <c r="U730" s="169"/>
      <c r="V730" s="169"/>
      <c r="W730" s="169"/>
      <c r="X730" s="169"/>
      <c r="Y730" s="169"/>
      <c r="Z730" s="169"/>
      <c r="AA730" s="169"/>
      <c r="AB730" s="169"/>
      <c r="AC730" s="169"/>
      <c r="AD730" s="169"/>
      <c r="AE730" s="169"/>
    </row>
    <row r="731" spans="1:31" ht="13.9" customHeight="1">
      <c r="A731" s="169"/>
      <c r="B731" s="169"/>
      <c r="C731" s="169"/>
      <c r="D731" s="169"/>
      <c r="E731" s="169"/>
      <c r="F731" s="169"/>
      <c r="G731" s="169"/>
      <c r="H731" s="169"/>
      <c r="I731" s="169"/>
      <c r="J731" s="169"/>
      <c r="K731" s="169"/>
      <c r="L731" s="169"/>
      <c r="M731" s="169"/>
      <c r="N731" s="169"/>
      <c r="O731" s="169"/>
      <c r="P731" s="169"/>
      <c r="Q731" s="169"/>
      <c r="R731" s="169"/>
      <c r="S731" s="169"/>
      <c r="T731" s="169"/>
      <c r="U731" s="169"/>
      <c r="V731" s="169"/>
      <c r="W731" s="169"/>
      <c r="X731" s="169"/>
      <c r="Y731" s="169"/>
      <c r="Z731" s="169"/>
      <c r="AA731" s="169"/>
      <c r="AB731" s="169"/>
      <c r="AC731" s="169"/>
      <c r="AD731" s="169"/>
      <c r="AE731" s="169"/>
    </row>
    <row r="732" spans="1:31" ht="13.9" customHeight="1">
      <c r="A732" s="169"/>
      <c r="B732" s="169"/>
      <c r="C732" s="169"/>
      <c r="D732" s="169"/>
      <c r="E732" s="169"/>
      <c r="F732" s="169"/>
      <c r="G732" s="169"/>
      <c r="H732" s="169"/>
      <c r="I732" s="169"/>
      <c r="J732" s="169"/>
      <c r="K732" s="169"/>
      <c r="L732" s="169"/>
      <c r="M732" s="169"/>
      <c r="N732" s="169"/>
      <c r="O732" s="169"/>
      <c r="P732" s="169"/>
      <c r="Q732" s="169"/>
      <c r="R732" s="169"/>
      <c r="S732" s="169"/>
      <c r="T732" s="169"/>
      <c r="U732" s="169"/>
      <c r="V732" s="169"/>
      <c r="W732" s="169"/>
      <c r="X732" s="169"/>
      <c r="Y732" s="169"/>
      <c r="Z732" s="169"/>
      <c r="AA732" s="169"/>
      <c r="AB732" s="169"/>
      <c r="AC732" s="169"/>
      <c r="AD732" s="169"/>
      <c r="AE732" s="169"/>
    </row>
    <row r="733" spans="1:31" ht="13.9" customHeight="1">
      <c r="A733" s="169"/>
      <c r="B733" s="169"/>
      <c r="C733" s="169"/>
      <c r="D733" s="169"/>
      <c r="E733" s="169"/>
      <c r="F733" s="169"/>
      <c r="G733" s="169"/>
      <c r="H733" s="169"/>
      <c r="I733" s="169"/>
      <c r="J733" s="169"/>
      <c r="K733" s="169"/>
      <c r="L733" s="169"/>
      <c r="M733" s="169"/>
      <c r="N733" s="169"/>
      <c r="O733" s="169"/>
      <c r="P733" s="169"/>
      <c r="Q733" s="169"/>
      <c r="R733" s="169"/>
      <c r="S733" s="169"/>
      <c r="T733" s="169"/>
      <c r="U733" s="169"/>
      <c r="V733" s="169"/>
      <c r="W733" s="169"/>
      <c r="X733" s="169"/>
      <c r="Y733" s="169"/>
      <c r="Z733" s="169"/>
      <c r="AA733" s="169"/>
      <c r="AB733" s="169"/>
      <c r="AC733" s="169"/>
      <c r="AD733" s="169"/>
      <c r="AE733" s="169"/>
    </row>
    <row r="734" spans="1:31" ht="13.9" customHeight="1">
      <c r="A734" s="169"/>
      <c r="B734" s="169"/>
      <c r="C734" s="169"/>
      <c r="D734" s="169"/>
      <c r="E734" s="169"/>
      <c r="F734" s="169"/>
      <c r="G734" s="169"/>
      <c r="H734" s="169"/>
      <c r="I734" s="169"/>
      <c r="J734" s="169"/>
      <c r="K734" s="169"/>
      <c r="L734" s="169"/>
      <c r="M734" s="169"/>
      <c r="N734" s="169"/>
      <c r="O734" s="169"/>
      <c r="P734" s="169"/>
      <c r="Q734" s="169"/>
      <c r="R734" s="169"/>
      <c r="S734" s="169"/>
      <c r="T734" s="169"/>
      <c r="U734" s="169"/>
      <c r="V734" s="169"/>
      <c r="W734" s="169"/>
      <c r="X734" s="169"/>
      <c r="Y734" s="169"/>
      <c r="Z734" s="169"/>
      <c r="AA734" s="169"/>
      <c r="AB734" s="169"/>
      <c r="AC734" s="169"/>
      <c r="AD734" s="169"/>
      <c r="AE734" s="169"/>
    </row>
    <row r="735" spans="1:31" ht="13.9" customHeight="1">
      <c r="A735" s="169"/>
      <c r="B735" s="169"/>
      <c r="C735" s="169"/>
      <c r="D735" s="169"/>
      <c r="E735" s="169"/>
      <c r="F735" s="169"/>
      <c r="G735" s="169"/>
      <c r="H735" s="169"/>
      <c r="I735" s="169"/>
      <c r="J735" s="169"/>
      <c r="K735" s="169"/>
      <c r="L735" s="169"/>
      <c r="M735" s="169"/>
      <c r="N735" s="169"/>
      <c r="O735" s="169"/>
      <c r="P735" s="169"/>
      <c r="Q735" s="169"/>
      <c r="R735" s="169"/>
      <c r="S735" s="169"/>
      <c r="T735" s="169"/>
      <c r="U735" s="169"/>
      <c r="V735" s="169"/>
      <c r="W735" s="169"/>
      <c r="X735" s="169"/>
      <c r="Y735" s="169"/>
      <c r="Z735" s="169"/>
      <c r="AA735" s="169"/>
      <c r="AB735" s="169"/>
      <c r="AC735" s="169"/>
      <c r="AD735" s="169"/>
      <c r="AE735" s="169"/>
    </row>
    <row r="736" spans="1:31" ht="13.9" customHeight="1">
      <c r="A736" s="169"/>
      <c r="B736" s="169"/>
      <c r="C736" s="169"/>
      <c r="D736" s="169"/>
      <c r="E736" s="169"/>
      <c r="F736" s="169"/>
      <c r="G736" s="169"/>
      <c r="H736" s="169"/>
      <c r="I736" s="169"/>
      <c r="J736" s="169"/>
      <c r="K736" s="169"/>
      <c r="L736" s="169"/>
      <c r="M736" s="169"/>
      <c r="N736" s="169"/>
      <c r="O736" s="169"/>
      <c r="P736" s="169"/>
      <c r="Q736" s="169"/>
      <c r="R736" s="169"/>
      <c r="S736" s="169"/>
      <c r="T736" s="169"/>
      <c r="U736" s="169"/>
      <c r="V736" s="169"/>
      <c r="W736" s="169"/>
      <c r="X736" s="169"/>
      <c r="Y736" s="169"/>
      <c r="Z736" s="169"/>
      <c r="AA736" s="169"/>
      <c r="AB736" s="169"/>
      <c r="AC736" s="169"/>
      <c r="AD736" s="169"/>
      <c r="AE736" s="169"/>
    </row>
    <row r="737" spans="1:31" ht="13.9" customHeight="1">
      <c r="A737" s="169"/>
      <c r="B737" s="169"/>
      <c r="C737" s="169"/>
      <c r="D737" s="169"/>
      <c r="E737" s="169"/>
      <c r="F737" s="169"/>
      <c r="G737" s="169"/>
      <c r="H737" s="169"/>
      <c r="I737" s="169"/>
      <c r="J737" s="169"/>
      <c r="K737" s="169"/>
      <c r="L737" s="169"/>
      <c r="M737" s="169"/>
      <c r="N737" s="169"/>
      <c r="O737" s="169"/>
      <c r="P737" s="169"/>
      <c r="Q737" s="169"/>
      <c r="R737" s="169"/>
      <c r="S737" s="169"/>
      <c r="T737" s="169"/>
      <c r="U737" s="169"/>
      <c r="V737" s="169"/>
      <c r="W737" s="169"/>
      <c r="X737" s="169"/>
      <c r="Y737" s="169"/>
      <c r="Z737" s="169"/>
      <c r="AA737" s="169"/>
      <c r="AB737" s="169"/>
      <c r="AC737" s="169"/>
      <c r="AD737" s="169"/>
      <c r="AE737" s="169"/>
    </row>
    <row r="738" spans="1:31" ht="13.9" customHeight="1">
      <c r="A738" s="169"/>
      <c r="B738" s="169"/>
      <c r="C738" s="169"/>
      <c r="D738" s="169"/>
      <c r="E738" s="169"/>
      <c r="F738" s="169"/>
      <c r="G738" s="169"/>
      <c r="H738" s="169"/>
      <c r="I738" s="169"/>
      <c r="J738" s="169"/>
      <c r="K738" s="169"/>
      <c r="L738" s="169"/>
      <c r="M738" s="169"/>
      <c r="N738" s="169"/>
      <c r="O738" s="169"/>
      <c r="P738" s="169"/>
      <c r="Q738" s="169"/>
      <c r="R738" s="169"/>
      <c r="S738" s="169"/>
      <c r="T738" s="169"/>
      <c r="U738" s="169"/>
      <c r="V738" s="169"/>
      <c r="W738" s="169"/>
      <c r="X738" s="169"/>
      <c r="Y738" s="169"/>
      <c r="Z738" s="169"/>
      <c r="AA738" s="169"/>
      <c r="AB738" s="169"/>
      <c r="AC738" s="169"/>
      <c r="AD738" s="169"/>
      <c r="AE738" s="169"/>
    </row>
    <row r="739" spans="1:31" ht="13.9" customHeight="1">
      <c r="A739" s="169"/>
      <c r="B739" s="169"/>
      <c r="C739" s="169"/>
      <c r="D739" s="169"/>
      <c r="E739" s="169"/>
      <c r="F739" s="169"/>
      <c r="G739" s="169"/>
      <c r="H739" s="169"/>
      <c r="I739" s="169"/>
      <c r="J739" s="169"/>
      <c r="K739" s="169"/>
      <c r="L739" s="169"/>
      <c r="M739" s="169"/>
      <c r="N739" s="169"/>
      <c r="O739" s="169"/>
      <c r="P739" s="169"/>
      <c r="Q739" s="169"/>
      <c r="R739" s="169"/>
      <c r="S739" s="169"/>
      <c r="T739" s="169"/>
      <c r="U739" s="169"/>
      <c r="V739" s="169"/>
      <c r="W739" s="169"/>
      <c r="X739" s="169"/>
      <c r="Y739" s="169"/>
      <c r="Z739" s="169"/>
      <c r="AA739" s="169"/>
      <c r="AB739" s="169"/>
      <c r="AC739" s="169"/>
      <c r="AD739" s="169"/>
      <c r="AE739" s="169"/>
    </row>
    <row r="740" spans="1:31" ht="13.9" customHeight="1">
      <c r="A740" s="169"/>
      <c r="B740" s="169"/>
      <c r="C740" s="169"/>
      <c r="D740" s="169"/>
      <c r="E740" s="169"/>
      <c r="F740" s="169"/>
      <c r="G740" s="169"/>
      <c r="H740" s="169"/>
      <c r="I740" s="169"/>
      <c r="J740" s="169"/>
      <c r="K740" s="169"/>
      <c r="L740" s="169"/>
      <c r="M740" s="169"/>
      <c r="N740" s="169"/>
      <c r="O740" s="169"/>
      <c r="P740" s="169"/>
      <c r="Q740" s="169"/>
      <c r="R740" s="169"/>
      <c r="S740" s="169"/>
      <c r="T740" s="169"/>
      <c r="U740" s="169"/>
      <c r="V740" s="169"/>
      <c r="W740" s="169"/>
      <c r="X740" s="169"/>
      <c r="Y740" s="169"/>
      <c r="Z740" s="169"/>
      <c r="AA740" s="169"/>
      <c r="AB740" s="169"/>
      <c r="AC740" s="169"/>
      <c r="AD740" s="169"/>
      <c r="AE740" s="169"/>
    </row>
    <row r="741" spans="1:31" ht="13.9" customHeight="1">
      <c r="A741" s="169"/>
      <c r="B741" s="169"/>
      <c r="C741" s="169"/>
      <c r="D741" s="169"/>
      <c r="E741" s="169"/>
      <c r="F741" s="169"/>
      <c r="G741" s="169"/>
      <c r="H741" s="169"/>
      <c r="I741" s="169"/>
      <c r="J741" s="169"/>
      <c r="K741" s="169"/>
      <c r="L741" s="169"/>
      <c r="M741" s="169"/>
      <c r="N741" s="169"/>
      <c r="O741" s="169"/>
      <c r="P741" s="169"/>
      <c r="Q741" s="169"/>
      <c r="R741" s="169"/>
      <c r="S741" s="169"/>
      <c r="T741" s="169"/>
      <c r="U741" s="169"/>
      <c r="V741" s="169"/>
      <c r="W741" s="169"/>
      <c r="X741" s="169"/>
      <c r="Y741" s="169"/>
      <c r="Z741" s="169"/>
      <c r="AA741" s="169"/>
      <c r="AB741" s="169"/>
      <c r="AC741" s="169"/>
      <c r="AD741" s="169"/>
      <c r="AE741" s="169"/>
    </row>
    <row r="742" spans="1:31" ht="13.9" customHeight="1">
      <c r="A742" s="169"/>
      <c r="B742" s="169"/>
      <c r="C742" s="169"/>
      <c r="D742" s="169"/>
      <c r="E742" s="169"/>
      <c r="F742" s="169"/>
      <c r="G742" s="169"/>
      <c r="H742" s="169"/>
      <c r="I742" s="169"/>
      <c r="J742" s="169"/>
      <c r="K742" s="169"/>
      <c r="L742" s="169"/>
      <c r="M742" s="169"/>
      <c r="N742" s="169"/>
      <c r="O742" s="169"/>
      <c r="P742" s="169"/>
      <c r="Q742" s="169"/>
      <c r="R742" s="169"/>
      <c r="S742" s="169"/>
      <c r="T742" s="169"/>
      <c r="U742" s="169"/>
      <c r="V742" s="169"/>
      <c r="W742" s="169"/>
      <c r="X742" s="169"/>
      <c r="Y742" s="169"/>
      <c r="Z742" s="169"/>
      <c r="AA742" s="169"/>
      <c r="AB742" s="169"/>
      <c r="AC742" s="169"/>
      <c r="AD742" s="169"/>
      <c r="AE742" s="169"/>
    </row>
    <row r="743" spans="1:31" ht="13.9" customHeight="1">
      <c r="A743" s="169"/>
      <c r="B743" s="169"/>
      <c r="C743" s="169"/>
      <c r="D743" s="169"/>
      <c r="E743" s="169"/>
      <c r="F743" s="169"/>
      <c r="G743" s="169"/>
      <c r="H743" s="169"/>
      <c r="I743" s="169"/>
      <c r="J743" s="169"/>
      <c r="K743" s="169"/>
      <c r="L743" s="169"/>
      <c r="M743" s="169"/>
      <c r="N743" s="169"/>
      <c r="O743" s="169"/>
      <c r="P743" s="169"/>
      <c r="Q743" s="169"/>
      <c r="R743" s="169"/>
      <c r="S743" s="169"/>
      <c r="T743" s="169"/>
      <c r="U743" s="169"/>
      <c r="V743" s="169"/>
      <c r="W743" s="169"/>
      <c r="X743" s="169"/>
      <c r="Y743" s="169"/>
      <c r="Z743" s="169"/>
      <c r="AA743" s="169"/>
      <c r="AB743" s="169"/>
      <c r="AC743" s="169"/>
      <c r="AD743" s="169"/>
      <c r="AE743" s="169"/>
    </row>
    <row r="744" spans="1:31" ht="13.9" customHeight="1">
      <c r="A744" s="169"/>
      <c r="B744" s="169"/>
      <c r="C744" s="169"/>
      <c r="D744" s="169"/>
      <c r="E744" s="169"/>
      <c r="F744" s="169"/>
      <c r="G744" s="169"/>
      <c r="H744" s="169"/>
      <c r="I744" s="169"/>
      <c r="J744" s="169"/>
      <c r="K744" s="169"/>
      <c r="L744" s="169"/>
      <c r="M744" s="169"/>
      <c r="N744" s="169"/>
      <c r="O744" s="169"/>
      <c r="P744" s="169"/>
      <c r="Q744" s="169"/>
      <c r="R744" s="169"/>
      <c r="S744" s="169"/>
      <c r="T744" s="169"/>
      <c r="U744" s="169"/>
      <c r="V744" s="169"/>
      <c r="W744" s="169"/>
      <c r="X744" s="169"/>
      <c r="Y744" s="169"/>
      <c r="Z744" s="169"/>
      <c r="AA744" s="169"/>
      <c r="AB744" s="169"/>
      <c r="AC744" s="169"/>
      <c r="AD744" s="169"/>
      <c r="AE744" s="169"/>
    </row>
    <row r="745" spans="1:31" ht="13.9" customHeight="1">
      <c r="A745" s="169"/>
      <c r="B745" s="169"/>
      <c r="C745" s="169"/>
      <c r="D745" s="169"/>
      <c r="E745" s="169"/>
      <c r="F745" s="169"/>
      <c r="G745" s="169"/>
      <c r="H745" s="169"/>
      <c r="I745" s="169"/>
      <c r="J745" s="169"/>
      <c r="K745" s="169"/>
      <c r="L745" s="169"/>
      <c r="M745" s="169"/>
      <c r="N745" s="169"/>
      <c r="O745" s="169"/>
      <c r="P745" s="169"/>
      <c r="Q745" s="169"/>
      <c r="R745" s="169"/>
      <c r="S745" s="169"/>
      <c r="T745" s="169"/>
      <c r="U745" s="169"/>
      <c r="V745" s="169"/>
      <c r="W745" s="169"/>
      <c r="X745" s="169"/>
      <c r="Y745" s="169"/>
      <c r="Z745" s="169"/>
      <c r="AA745" s="169"/>
      <c r="AB745" s="169"/>
      <c r="AC745" s="169"/>
      <c r="AD745" s="169"/>
      <c r="AE745" s="169"/>
    </row>
    <row r="746" spans="1:31" ht="13.9" customHeight="1">
      <c r="A746" s="169"/>
      <c r="B746" s="169"/>
      <c r="C746" s="169"/>
      <c r="D746" s="169"/>
      <c r="E746" s="169"/>
      <c r="F746" s="169"/>
      <c r="G746" s="169"/>
      <c r="H746" s="169"/>
      <c r="I746" s="169"/>
      <c r="J746" s="169"/>
      <c r="K746" s="169"/>
      <c r="L746" s="169"/>
      <c r="M746" s="169"/>
      <c r="N746" s="169"/>
      <c r="O746" s="169"/>
      <c r="P746" s="169"/>
      <c r="Q746" s="169"/>
      <c r="R746" s="169"/>
      <c r="S746" s="169"/>
      <c r="T746" s="169"/>
      <c r="U746" s="169"/>
      <c r="V746" s="169"/>
      <c r="W746" s="169"/>
      <c r="X746" s="169"/>
      <c r="Y746" s="169"/>
      <c r="Z746" s="169"/>
      <c r="AA746" s="169"/>
      <c r="AB746" s="169"/>
      <c r="AC746" s="169"/>
      <c r="AD746" s="169"/>
      <c r="AE746" s="169"/>
    </row>
    <row r="747" spans="1:31" ht="13.9" customHeight="1">
      <c r="A747" s="169"/>
      <c r="B747" s="169"/>
      <c r="C747" s="169"/>
      <c r="D747" s="169"/>
      <c r="E747" s="169"/>
      <c r="F747" s="169"/>
      <c r="G747" s="169"/>
      <c r="H747" s="169"/>
      <c r="I747" s="169"/>
      <c r="J747" s="169"/>
      <c r="K747" s="169"/>
      <c r="L747" s="169"/>
      <c r="M747" s="169"/>
      <c r="N747" s="169"/>
      <c r="O747" s="169"/>
      <c r="P747" s="169"/>
      <c r="Q747" s="169"/>
      <c r="R747" s="169"/>
      <c r="S747" s="169"/>
      <c r="T747" s="169"/>
      <c r="U747" s="169"/>
      <c r="V747" s="169"/>
      <c r="W747" s="169"/>
      <c r="X747" s="169"/>
      <c r="Y747" s="169"/>
      <c r="Z747" s="169"/>
      <c r="AA747" s="169"/>
      <c r="AB747" s="169"/>
      <c r="AC747" s="169"/>
      <c r="AD747" s="169"/>
      <c r="AE747" s="169"/>
    </row>
    <row r="748" spans="1:31" ht="13.9" customHeight="1">
      <c r="A748" s="169"/>
      <c r="B748" s="169"/>
      <c r="C748" s="169"/>
      <c r="D748" s="169"/>
      <c r="E748" s="169"/>
      <c r="F748" s="169"/>
      <c r="G748" s="169"/>
      <c r="H748" s="169"/>
      <c r="I748" s="169"/>
      <c r="J748" s="169"/>
      <c r="K748" s="169"/>
      <c r="L748" s="169"/>
      <c r="M748" s="169"/>
      <c r="N748" s="169"/>
      <c r="O748" s="169"/>
      <c r="P748" s="169"/>
      <c r="Q748" s="169"/>
      <c r="R748" s="169"/>
      <c r="S748" s="169"/>
      <c r="T748" s="169"/>
      <c r="U748" s="169"/>
      <c r="V748" s="169"/>
      <c r="W748" s="169"/>
      <c r="X748" s="169"/>
      <c r="Y748" s="169"/>
      <c r="Z748" s="169"/>
      <c r="AA748" s="169"/>
      <c r="AB748" s="169"/>
      <c r="AC748" s="169"/>
      <c r="AD748" s="169"/>
      <c r="AE748" s="169"/>
    </row>
    <row r="749" spans="1:31" ht="13.9" customHeight="1">
      <c r="A749" s="169"/>
      <c r="B749" s="169"/>
      <c r="C749" s="169"/>
      <c r="D749" s="169"/>
      <c r="E749" s="169"/>
      <c r="F749" s="169"/>
      <c r="G749" s="169"/>
      <c r="H749" s="169"/>
      <c r="I749" s="169"/>
      <c r="J749" s="169"/>
      <c r="K749" s="169"/>
      <c r="L749" s="169"/>
      <c r="M749" s="169"/>
      <c r="N749" s="169"/>
      <c r="O749" s="169"/>
      <c r="P749" s="169"/>
      <c r="Q749" s="169"/>
      <c r="R749" s="169"/>
      <c r="S749" s="169"/>
      <c r="T749" s="169"/>
      <c r="U749" s="169"/>
      <c r="V749" s="169"/>
      <c r="W749" s="169"/>
      <c r="X749" s="169"/>
      <c r="Y749" s="169"/>
      <c r="Z749" s="169"/>
      <c r="AA749" s="169"/>
      <c r="AB749" s="169"/>
      <c r="AC749" s="169"/>
      <c r="AD749" s="169"/>
      <c r="AE749" s="169"/>
    </row>
    <row r="750" spans="1:31" ht="13.9" customHeight="1">
      <c r="A750" s="169"/>
      <c r="B750" s="169"/>
      <c r="C750" s="169"/>
      <c r="D750" s="169"/>
      <c r="E750" s="169"/>
      <c r="F750" s="169"/>
      <c r="G750" s="169"/>
      <c r="H750" s="169"/>
      <c r="I750" s="169"/>
      <c r="J750" s="169"/>
      <c r="K750" s="169"/>
      <c r="L750" s="169"/>
      <c r="M750" s="169"/>
      <c r="N750" s="169"/>
      <c r="O750" s="169"/>
      <c r="P750" s="169"/>
      <c r="Q750" s="169"/>
      <c r="R750" s="169"/>
      <c r="S750" s="169"/>
      <c r="T750" s="169"/>
      <c r="U750" s="169"/>
      <c r="V750" s="169"/>
      <c r="W750" s="169"/>
      <c r="X750" s="169"/>
      <c r="Y750" s="169"/>
      <c r="Z750" s="169"/>
      <c r="AA750" s="169"/>
      <c r="AB750" s="169"/>
      <c r="AC750" s="169"/>
      <c r="AD750" s="169"/>
      <c r="AE750" s="169"/>
    </row>
    <row r="751" spans="1:31" ht="13.9" customHeight="1">
      <c r="A751" s="169"/>
      <c r="B751" s="169"/>
      <c r="C751" s="169"/>
      <c r="D751" s="169"/>
      <c r="E751" s="169"/>
      <c r="F751" s="169"/>
      <c r="G751" s="169"/>
      <c r="H751" s="169"/>
      <c r="I751" s="169"/>
      <c r="J751" s="169"/>
      <c r="K751" s="169"/>
      <c r="L751" s="169"/>
      <c r="M751" s="169"/>
      <c r="N751" s="169"/>
      <c r="O751" s="169"/>
      <c r="P751" s="169"/>
      <c r="Q751" s="169"/>
      <c r="R751" s="169"/>
      <c r="S751" s="169"/>
      <c r="T751" s="169"/>
      <c r="U751" s="169"/>
      <c r="V751" s="169"/>
      <c r="W751" s="169"/>
      <c r="X751" s="169"/>
      <c r="Y751" s="169"/>
      <c r="Z751" s="169"/>
      <c r="AA751" s="169"/>
      <c r="AB751" s="169"/>
      <c r="AC751" s="169"/>
      <c r="AD751" s="169"/>
      <c r="AE751" s="169"/>
    </row>
    <row r="752" spans="1:31" ht="13.9" customHeight="1">
      <c r="A752" s="169"/>
      <c r="B752" s="169"/>
      <c r="C752" s="169"/>
      <c r="D752" s="169"/>
      <c r="E752" s="169"/>
      <c r="F752" s="169"/>
      <c r="G752" s="169"/>
      <c r="H752" s="169"/>
      <c r="I752" s="169"/>
      <c r="J752" s="169"/>
      <c r="K752" s="169"/>
      <c r="L752" s="169"/>
      <c r="M752" s="169"/>
      <c r="N752" s="169"/>
      <c r="O752" s="169"/>
      <c r="P752" s="169"/>
      <c r="Q752" s="169"/>
      <c r="R752" s="169"/>
      <c r="S752" s="169"/>
      <c r="T752" s="169"/>
      <c r="U752" s="169"/>
      <c r="V752" s="169"/>
      <c r="W752" s="169"/>
      <c r="X752" s="169"/>
      <c r="Y752" s="169"/>
      <c r="Z752" s="169"/>
      <c r="AA752" s="169"/>
      <c r="AB752" s="169"/>
      <c r="AC752" s="169"/>
      <c r="AD752" s="169"/>
      <c r="AE752" s="169"/>
    </row>
    <row r="753" spans="1:31" ht="13.9" customHeight="1">
      <c r="A753" s="169"/>
      <c r="B753" s="169"/>
      <c r="C753" s="169"/>
      <c r="D753" s="169"/>
      <c r="E753" s="169"/>
      <c r="F753" s="169"/>
      <c r="G753" s="169"/>
      <c r="H753" s="169"/>
      <c r="I753" s="169"/>
      <c r="J753" s="169"/>
      <c r="K753" s="169"/>
      <c r="L753" s="169"/>
      <c r="M753" s="169"/>
      <c r="N753" s="169"/>
      <c r="O753" s="169"/>
      <c r="P753" s="169"/>
      <c r="Q753" s="169"/>
      <c r="R753" s="169"/>
      <c r="S753" s="169"/>
      <c r="T753" s="169"/>
      <c r="U753" s="169"/>
      <c r="V753" s="169"/>
      <c r="W753" s="169"/>
      <c r="X753" s="169"/>
      <c r="Y753" s="169"/>
      <c r="Z753" s="169"/>
      <c r="AA753" s="169"/>
      <c r="AB753" s="169"/>
      <c r="AC753" s="169"/>
      <c r="AD753" s="169"/>
      <c r="AE753" s="169"/>
    </row>
    <row r="754" spans="1:31" ht="13.9" customHeight="1">
      <c r="A754" s="169"/>
      <c r="B754" s="169"/>
      <c r="C754" s="169"/>
      <c r="D754" s="169"/>
      <c r="E754" s="169"/>
      <c r="F754" s="169"/>
      <c r="G754" s="169"/>
      <c r="H754" s="169"/>
      <c r="I754" s="169"/>
      <c r="J754" s="169"/>
      <c r="K754" s="169"/>
      <c r="L754" s="169"/>
      <c r="M754" s="169"/>
      <c r="N754" s="169"/>
      <c r="O754" s="169"/>
      <c r="P754" s="169"/>
      <c r="Q754" s="169"/>
      <c r="R754" s="169"/>
      <c r="S754" s="169"/>
      <c r="T754" s="169"/>
      <c r="U754" s="169"/>
      <c r="V754" s="169"/>
      <c r="W754" s="169"/>
      <c r="X754" s="169"/>
      <c r="Y754" s="169"/>
      <c r="Z754" s="169"/>
      <c r="AA754" s="169"/>
      <c r="AB754" s="169"/>
      <c r="AC754" s="169"/>
      <c r="AD754" s="169"/>
      <c r="AE754" s="169"/>
    </row>
    <row r="755" spans="1:31" ht="13.9" customHeight="1">
      <c r="A755" s="169"/>
      <c r="B755" s="169"/>
      <c r="C755" s="169"/>
      <c r="D755" s="169"/>
      <c r="E755" s="169"/>
      <c r="F755" s="169"/>
      <c r="G755" s="169"/>
      <c r="H755" s="169"/>
      <c r="I755" s="169"/>
      <c r="J755" s="169"/>
      <c r="K755" s="169"/>
      <c r="L755" s="169"/>
      <c r="M755" s="169"/>
      <c r="N755" s="169"/>
      <c r="O755" s="169"/>
      <c r="P755" s="169"/>
      <c r="Q755" s="169"/>
      <c r="R755" s="169"/>
      <c r="S755" s="169"/>
      <c r="T755" s="169"/>
      <c r="U755" s="169"/>
      <c r="V755" s="169"/>
      <c r="W755" s="169"/>
      <c r="X755" s="169"/>
      <c r="Y755" s="169"/>
      <c r="Z755" s="169"/>
      <c r="AA755" s="169"/>
      <c r="AB755" s="169"/>
      <c r="AC755" s="169"/>
      <c r="AD755" s="169"/>
      <c r="AE755" s="169"/>
    </row>
    <row r="756" spans="1:31" ht="13.9" customHeight="1">
      <c r="A756" s="169"/>
      <c r="B756" s="169"/>
      <c r="C756" s="169"/>
      <c r="D756" s="169"/>
      <c r="E756" s="169"/>
      <c r="F756" s="169"/>
      <c r="G756" s="169"/>
      <c r="H756" s="169"/>
      <c r="I756" s="169"/>
      <c r="J756" s="169"/>
      <c r="K756" s="169"/>
      <c r="L756" s="169"/>
      <c r="M756" s="169"/>
      <c r="N756" s="169"/>
      <c r="O756" s="169"/>
      <c r="P756" s="169"/>
      <c r="Q756" s="169"/>
      <c r="R756" s="169"/>
      <c r="S756" s="169"/>
      <c r="T756" s="169"/>
      <c r="U756" s="169"/>
      <c r="V756" s="169"/>
      <c r="W756" s="169"/>
      <c r="X756" s="169"/>
      <c r="Y756" s="169"/>
      <c r="Z756" s="169"/>
      <c r="AA756" s="169"/>
      <c r="AB756" s="169"/>
      <c r="AC756" s="169"/>
      <c r="AD756" s="169"/>
      <c r="AE756" s="169"/>
    </row>
    <row r="757" spans="1:31" ht="13.9" customHeight="1">
      <c r="A757" s="169"/>
      <c r="B757" s="169"/>
      <c r="C757" s="169"/>
      <c r="D757" s="169"/>
      <c r="E757" s="169"/>
      <c r="F757" s="169"/>
      <c r="G757" s="169"/>
      <c r="H757" s="169"/>
      <c r="I757" s="169"/>
      <c r="J757" s="169"/>
      <c r="K757" s="169"/>
      <c r="L757" s="169"/>
      <c r="M757" s="169"/>
      <c r="N757" s="169"/>
      <c r="O757" s="169"/>
      <c r="P757" s="169"/>
      <c r="Q757" s="169"/>
      <c r="R757" s="169"/>
      <c r="S757" s="169"/>
      <c r="T757" s="169"/>
      <c r="U757" s="169"/>
      <c r="V757" s="169"/>
      <c r="W757" s="169"/>
      <c r="X757" s="169"/>
      <c r="Y757" s="169"/>
      <c r="Z757" s="169"/>
      <c r="AA757" s="169"/>
      <c r="AB757" s="169"/>
      <c r="AC757" s="169"/>
      <c r="AD757" s="169"/>
      <c r="AE757" s="169"/>
    </row>
    <row r="758" spans="1:31" ht="13.9" customHeight="1">
      <c r="A758" s="169"/>
      <c r="B758" s="169"/>
      <c r="C758" s="169"/>
      <c r="D758" s="169"/>
      <c r="E758" s="169"/>
      <c r="F758" s="169"/>
      <c r="G758" s="169"/>
      <c r="H758" s="169"/>
      <c r="I758" s="169"/>
      <c r="J758" s="169"/>
      <c r="K758" s="169"/>
      <c r="L758" s="169"/>
      <c r="M758" s="169"/>
      <c r="N758" s="169"/>
      <c r="O758" s="169"/>
      <c r="P758" s="169"/>
      <c r="Q758" s="169"/>
      <c r="R758" s="169"/>
      <c r="S758" s="169"/>
      <c r="T758" s="169"/>
      <c r="U758" s="169"/>
      <c r="V758" s="169"/>
      <c r="W758" s="169"/>
      <c r="X758" s="169"/>
      <c r="Y758" s="169"/>
      <c r="Z758" s="169"/>
      <c r="AA758" s="169"/>
      <c r="AB758" s="169"/>
      <c r="AC758" s="169"/>
      <c r="AD758" s="169"/>
      <c r="AE758" s="169"/>
    </row>
    <row r="759" spans="1:31" ht="13.9" customHeight="1">
      <c r="A759" s="169"/>
      <c r="B759" s="169"/>
      <c r="C759" s="169"/>
      <c r="D759" s="169"/>
      <c r="E759" s="169"/>
      <c r="F759" s="169"/>
      <c r="G759" s="169"/>
      <c r="H759" s="169"/>
      <c r="I759" s="169"/>
      <c r="J759" s="169"/>
      <c r="K759" s="169"/>
      <c r="L759" s="169"/>
      <c r="M759" s="169"/>
      <c r="N759" s="169"/>
      <c r="O759" s="169"/>
      <c r="P759" s="169"/>
      <c r="Q759" s="169"/>
      <c r="R759" s="169"/>
      <c r="S759" s="169"/>
      <c r="T759" s="169"/>
      <c r="U759" s="169"/>
      <c r="V759" s="169"/>
      <c r="W759" s="169"/>
      <c r="X759" s="169"/>
      <c r="Y759" s="169"/>
      <c r="Z759" s="169"/>
      <c r="AA759" s="169"/>
      <c r="AB759" s="169"/>
      <c r="AC759" s="169"/>
      <c r="AD759" s="169"/>
      <c r="AE759" s="169"/>
    </row>
    <row r="760" spans="1:31" ht="13.9" customHeight="1">
      <c r="A760" s="169"/>
      <c r="B760" s="169"/>
      <c r="C760" s="169"/>
      <c r="D760" s="169"/>
      <c r="E760" s="169"/>
      <c r="F760" s="169"/>
      <c r="G760" s="169"/>
      <c r="H760" s="169"/>
      <c r="I760" s="169"/>
      <c r="J760" s="169"/>
      <c r="K760" s="169"/>
      <c r="L760" s="169"/>
      <c r="M760" s="169"/>
      <c r="N760" s="169"/>
      <c r="O760" s="169"/>
      <c r="P760" s="169"/>
      <c r="Q760" s="169"/>
      <c r="R760" s="169"/>
      <c r="S760" s="169"/>
      <c r="T760" s="169"/>
      <c r="U760" s="169"/>
      <c r="V760" s="169"/>
      <c r="W760" s="169"/>
      <c r="X760" s="169"/>
      <c r="Y760" s="169"/>
      <c r="Z760" s="169"/>
      <c r="AA760" s="169"/>
      <c r="AB760" s="169"/>
      <c r="AC760" s="169"/>
      <c r="AD760" s="169"/>
      <c r="AE760" s="169"/>
    </row>
    <row r="761" spans="1:31" ht="13.9" customHeight="1">
      <c r="A761" s="169"/>
      <c r="B761" s="169"/>
      <c r="C761" s="169"/>
      <c r="D761" s="169"/>
      <c r="E761" s="169"/>
      <c r="F761" s="169"/>
      <c r="G761" s="169"/>
      <c r="H761" s="169"/>
      <c r="I761" s="169"/>
      <c r="J761" s="169"/>
      <c r="K761" s="169"/>
      <c r="L761" s="169"/>
      <c r="M761" s="169"/>
      <c r="N761" s="169"/>
      <c r="O761" s="169"/>
      <c r="P761" s="169"/>
      <c r="Q761" s="169"/>
      <c r="R761" s="169"/>
      <c r="S761" s="169"/>
      <c r="T761" s="169"/>
      <c r="U761" s="169"/>
      <c r="V761" s="169"/>
      <c r="W761" s="169"/>
      <c r="X761" s="169"/>
      <c r="Y761" s="169"/>
      <c r="Z761" s="169"/>
      <c r="AA761" s="169"/>
      <c r="AB761" s="169"/>
      <c r="AC761" s="169"/>
      <c r="AD761" s="169"/>
      <c r="AE761" s="169"/>
    </row>
    <row r="762" spans="1:31" ht="13.9" customHeight="1">
      <c r="A762" s="169"/>
      <c r="B762" s="169"/>
      <c r="C762" s="169"/>
      <c r="D762" s="169"/>
      <c r="E762" s="169"/>
      <c r="F762" s="169"/>
      <c r="G762" s="169"/>
      <c r="H762" s="169"/>
      <c r="I762" s="169"/>
      <c r="J762" s="169"/>
      <c r="K762" s="169"/>
      <c r="L762" s="169"/>
      <c r="M762" s="169"/>
      <c r="N762" s="169"/>
      <c r="O762" s="169"/>
      <c r="P762" s="169"/>
      <c r="Q762" s="169"/>
      <c r="R762" s="169"/>
      <c r="S762" s="169"/>
      <c r="T762" s="169"/>
      <c r="U762" s="169"/>
      <c r="V762" s="169"/>
      <c r="W762" s="169"/>
      <c r="X762" s="169"/>
      <c r="Y762" s="169"/>
      <c r="Z762" s="169"/>
      <c r="AA762" s="169"/>
      <c r="AB762" s="169"/>
      <c r="AC762" s="169"/>
      <c r="AD762" s="169"/>
      <c r="AE762" s="169"/>
    </row>
    <row r="763" spans="1:31" ht="13.9" customHeight="1">
      <c r="A763" s="169"/>
      <c r="B763" s="169"/>
      <c r="C763" s="169"/>
      <c r="D763" s="169"/>
      <c r="E763" s="169"/>
      <c r="F763" s="169"/>
      <c r="G763" s="169"/>
      <c r="H763" s="169"/>
      <c r="I763" s="169"/>
      <c r="J763" s="169"/>
      <c r="K763" s="169"/>
      <c r="L763" s="169"/>
      <c r="M763" s="169"/>
      <c r="N763" s="169"/>
      <c r="O763" s="169"/>
      <c r="P763" s="169"/>
      <c r="Q763" s="169"/>
      <c r="R763" s="169"/>
      <c r="S763" s="169"/>
      <c r="T763" s="169"/>
      <c r="U763" s="169"/>
      <c r="V763" s="169"/>
      <c r="W763" s="169"/>
      <c r="X763" s="169"/>
      <c r="Y763" s="169"/>
      <c r="Z763" s="169"/>
      <c r="AA763" s="169"/>
      <c r="AB763" s="169"/>
      <c r="AC763" s="169"/>
      <c r="AD763" s="169"/>
      <c r="AE763" s="169"/>
    </row>
    <row r="764" spans="1:31" ht="13.9" customHeight="1">
      <c r="A764" s="169"/>
      <c r="B764" s="169"/>
      <c r="C764" s="169"/>
      <c r="D764" s="169"/>
      <c r="E764" s="169"/>
      <c r="F764" s="169"/>
      <c r="G764" s="169"/>
      <c r="H764" s="169"/>
      <c r="I764" s="169"/>
      <c r="J764" s="169"/>
      <c r="K764" s="169"/>
      <c r="L764" s="169"/>
      <c r="M764" s="169"/>
      <c r="N764" s="169"/>
      <c r="O764" s="169"/>
      <c r="P764" s="169"/>
      <c r="Q764" s="169"/>
      <c r="R764" s="169"/>
      <c r="S764" s="169"/>
      <c r="T764" s="169"/>
      <c r="U764" s="169"/>
      <c r="V764" s="169"/>
      <c r="W764" s="169"/>
      <c r="X764" s="169"/>
      <c r="Y764" s="169"/>
      <c r="Z764" s="169"/>
      <c r="AA764" s="169"/>
      <c r="AB764" s="169"/>
      <c r="AC764" s="169"/>
      <c r="AD764" s="169"/>
      <c r="AE764" s="169"/>
    </row>
    <row r="765" spans="1:31" ht="13.9" customHeight="1">
      <c r="A765" s="169"/>
      <c r="B765" s="169"/>
      <c r="C765" s="169"/>
      <c r="D765" s="169"/>
      <c r="E765" s="169"/>
      <c r="F765" s="169"/>
      <c r="G765" s="169"/>
      <c r="H765" s="169"/>
      <c r="I765" s="169"/>
      <c r="J765" s="169"/>
      <c r="K765" s="169"/>
      <c r="L765" s="169"/>
      <c r="M765" s="169"/>
      <c r="N765" s="169"/>
      <c r="O765" s="169"/>
      <c r="P765" s="169"/>
      <c r="Q765" s="169"/>
      <c r="R765" s="169"/>
      <c r="S765" s="169"/>
      <c r="T765" s="169"/>
      <c r="U765" s="169"/>
      <c r="V765" s="169"/>
      <c r="W765" s="169"/>
      <c r="X765" s="169"/>
      <c r="Y765" s="169"/>
      <c r="Z765" s="169"/>
      <c r="AA765" s="169"/>
      <c r="AB765" s="169"/>
      <c r="AC765" s="169"/>
      <c r="AD765" s="169"/>
      <c r="AE765" s="169"/>
    </row>
    <row r="766" spans="1:31" ht="13.9" customHeight="1">
      <c r="A766" s="169"/>
      <c r="B766" s="169"/>
      <c r="C766" s="169"/>
      <c r="D766" s="169"/>
      <c r="E766" s="169"/>
      <c r="F766" s="169"/>
      <c r="G766" s="169"/>
      <c r="H766" s="169"/>
      <c r="I766" s="169"/>
      <c r="J766" s="169"/>
      <c r="K766" s="169"/>
      <c r="L766" s="169"/>
      <c r="M766" s="169"/>
      <c r="N766" s="169"/>
      <c r="O766" s="169"/>
      <c r="P766" s="169"/>
      <c r="Q766" s="169"/>
      <c r="R766" s="169"/>
      <c r="S766" s="169"/>
      <c r="T766" s="169"/>
      <c r="U766" s="169"/>
      <c r="V766" s="169"/>
      <c r="W766" s="169"/>
      <c r="X766" s="169"/>
      <c r="Y766" s="169"/>
      <c r="Z766" s="169"/>
      <c r="AA766" s="169"/>
      <c r="AB766" s="169"/>
      <c r="AC766" s="169"/>
      <c r="AD766" s="169"/>
      <c r="AE766" s="169"/>
    </row>
    <row r="767" spans="1:31" ht="13.9" customHeight="1">
      <c r="A767" s="169"/>
      <c r="B767" s="169"/>
      <c r="C767" s="169"/>
      <c r="D767" s="169"/>
      <c r="E767" s="169"/>
      <c r="F767" s="169"/>
      <c r="G767" s="169"/>
      <c r="H767" s="169"/>
      <c r="I767" s="169"/>
      <c r="J767" s="169"/>
      <c r="K767" s="169"/>
      <c r="L767" s="169"/>
      <c r="M767" s="169"/>
      <c r="N767" s="169"/>
      <c r="O767" s="169"/>
      <c r="P767" s="169"/>
      <c r="Q767" s="169"/>
      <c r="R767" s="169"/>
      <c r="S767" s="169"/>
      <c r="T767" s="169"/>
      <c r="U767" s="169"/>
      <c r="V767" s="169"/>
      <c r="W767" s="169"/>
      <c r="X767" s="169"/>
      <c r="Y767" s="169"/>
      <c r="Z767" s="169"/>
      <c r="AA767" s="169"/>
      <c r="AB767" s="169"/>
      <c r="AC767" s="169"/>
      <c r="AD767" s="169"/>
      <c r="AE767" s="169"/>
    </row>
    <row r="768" spans="1:31" ht="13.9" customHeight="1">
      <c r="A768" s="169"/>
      <c r="B768" s="169"/>
      <c r="C768" s="169"/>
      <c r="D768" s="169"/>
      <c r="E768" s="169"/>
      <c r="F768" s="169"/>
      <c r="G768" s="169"/>
      <c r="H768" s="169"/>
      <c r="I768" s="169"/>
      <c r="J768" s="169"/>
      <c r="K768" s="169"/>
      <c r="L768" s="169"/>
      <c r="M768" s="169"/>
      <c r="N768" s="169"/>
      <c r="O768" s="169"/>
      <c r="P768" s="169"/>
      <c r="Q768" s="169"/>
      <c r="R768" s="169"/>
      <c r="S768" s="169"/>
      <c r="T768" s="169"/>
      <c r="U768" s="169"/>
      <c r="V768" s="169"/>
      <c r="W768" s="169"/>
      <c r="X768" s="169"/>
      <c r="Y768" s="169"/>
      <c r="Z768" s="169"/>
      <c r="AA768" s="169"/>
      <c r="AB768" s="169"/>
      <c r="AC768" s="169"/>
      <c r="AD768" s="169"/>
      <c r="AE768" s="169"/>
    </row>
    <row r="769" spans="1:31" ht="13.9" customHeight="1">
      <c r="A769" s="169"/>
      <c r="B769" s="169"/>
      <c r="C769" s="169"/>
      <c r="D769" s="169"/>
      <c r="E769" s="169"/>
      <c r="F769" s="169"/>
      <c r="G769" s="169"/>
      <c r="H769" s="169"/>
      <c r="I769" s="169"/>
      <c r="J769" s="169"/>
      <c r="K769" s="169"/>
      <c r="L769" s="169"/>
      <c r="M769" s="169"/>
      <c r="N769" s="169"/>
      <c r="O769" s="169"/>
      <c r="P769" s="169"/>
      <c r="Q769" s="169"/>
      <c r="R769" s="169"/>
      <c r="S769" s="169"/>
      <c r="T769" s="169"/>
      <c r="U769" s="169"/>
      <c r="V769" s="169"/>
      <c r="W769" s="169"/>
      <c r="X769" s="169"/>
      <c r="Y769" s="169"/>
      <c r="Z769" s="169"/>
      <c r="AA769" s="169"/>
      <c r="AB769" s="169"/>
      <c r="AC769" s="169"/>
      <c r="AD769" s="169"/>
      <c r="AE769" s="169"/>
    </row>
    <row r="770" spans="1:31" ht="13.9" customHeight="1">
      <c r="A770" s="169"/>
      <c r="B770" s="169"/>
      <c r="C770" s="169"/>
      <c r="D770" s="169"/>
      <c r="E770" s="169"/>
      <c r="F770" s="169"/>
      <c r="G770" s="169"/>
      <c r="H770" s="169"/>
      <c r="I770" s="169"/>
      <c r="J770" s="169"/>
      <c r="K770" s="169"/>
      <c r="L770" s="169"/>
      <c r="M770" s="169"/>
      <c r="N770" s="169"/>
      <c r="O770" s="169"/>
      <c r="P770" s="169"/>
      <c r="Q770" s="169"/>
      <c r="R770" s="169"/>
      <c r="S770" s="169"/>
      <c r="T770" s="169"/>
      <c r="U770" s="169"/>
      <c r="V770" s="169"/>
      <c r="W770" s="169"/>
      <c r="X770" s="169"/>
      <c r="Y770" s="169"/>
      <c r="Z770" s="169"/>
      <c r="AA770" s="169"/>
      <c r="AB770" s="169"/>
      <c r="AC770" s="169"/>
      <c r="AD770" s="169"/>
      <c r="AE770" s="169"/>
    </row>
    <row r="771" spans="1:31" ht="13.9" customHeight="1">
      <c r="A771" s="169"/>
      <c r="B771" s="169"/>
      <c r="C771" s="169"/>
      <c r="D771" s="169"/>
      <c r="E771" s="169"/>
      <c r="F771" s="169"/>
      <c r="G771" s="169"/>
      <c r="H771" s="169"/>
      <c r="I771" s="169"/>
      <c r="J771" s="169"/>
      <c r="K771" s="169"/>
      <c r="L771" s="169"/>
      <c r="M771" s="169"/>
      <c r="N771" s="169"/>
      <c r="O771" s="169"/>
      <c r="P771" s="169"/>
      <c r="Q771" s="169"/>
      <c r="R771" s="169"/>
      <c r="S771" s="169"/>
      <c r="T771" s="169"/>
      <c r="U771" s="169"/>
      <c r="V771" s="169"/>
      <c r="W771" s="169"/>
      <c r="X771" s="169"/>
      <c r="Y771" s="169"/>
      <c r="Z771" s="169"/>
      <c r="AA771" s="169"/>
      <c r="AB771" s="169"/>
      <c r="AC771" s="169"/>
      <c r="AD771" s="169"/>
      <c r="AE771" s="169"/>
    </row>
    <row r="772" spans="1:31" ht="13.9" customHeight="1">
      <c r="A772" s="169"/>
      <c r="B772" s="169"/>
      <c r="C772" s="169"/>
      <c r="D772" s="169"/>
      <c r="E772" s="169"/>
      <c r="F772" s="169"/>
      <c r="G772" s="169"/>
      <c r="H772" s="169"/>
      <c r="I772" s="169"/>
      <c r="J772" s="169"/>
      <c r="K772" s="169"/>
      <c r="L772" s="169"/>
      <c r="M772" s="169"/>
      <c r="N772" s="169"/>
      <c r="O772" s="169"/>
      <c r="P772" s="169"/>
      <c r="Q772" s="169"/>
      <c r="R772" s="169"/>
      <c r="S772" s="169"/>
      <c r="T772" s="169"/>
      <c r="U772" s="169"/>
      <c r="V772" s="169"/>
      <c r="W772" s="169"/>
      <c r="X772" s="169"/>
      <c r="Y772" s="169"/>
      <c r="Z772" s="169"/>
      <c r="AA772" s="169"/>
      <c r="AB772" s="169"/>
      <c r="AC772" s="169"/>
      <c r="AD772" s="169"/>
      <c r="AE772" s="169"/>
    </row>
    <row r="773" spans="1:31" ht="13.9" customHeight="1">
      <c r="A773" s="169"/>
      <c r="B773" s="169"/>
      <c r="C773" s="169"/>
      <c r="D773" s="169"/>
      <c r="E773" s="169"/>
      <c r="F773" s="169"/>
      <c r="G773" s="169"/>
      <c r="H773" s="169"/>
      <c r="I773" s="169"/>
      <c r="J773" s="169"/>
      <c r="K773" s="169"/>
      <c r="L773" s="169"/>
      <c r="M773" s="169"/>
      <c r="N773" s="169"/>
      <c r="O773" s="169"/>
      <c r="P773" s="169"/>
      <c r="Q773" s="169"/>
      <c r="R773" s="169"/>
      <c r="S773" s="169"/>
      <c r="T773" s="169"/>
      <c r="U773" s="169"/>
      <c r="V773" s="169"/>
      <c r="W773" s="169"/>
      <c r="X773" s="169"/>
      <c r="Y773" s="169"/>
      <c r="Z773" s="169"/>
      <c r="AA773" s="169"/>
      <c r="AB773" s="169"/>
      <c r="AC773" s="169"/>
      <c r="AD773" s="169"/>
      <c r="AE773" s="169"/>
    </row>
    <row r="774" spans="1:31" ht="13.9" customHeight="1">
      <c r="A774" s="169"/>
      <c r="B774" s="169"/>
      <c r="C774" s="169"/>
      <c r="D774" s="169"/>
      <c r="E774" s="169"/>
      <c r="F774" s="169"/>
      <c r="G774" s="169"/>
      <c r="H774" s="169"/>
      <c r="I774" s="169"/>
      <c r="J774" s="169"/>
      <c r="K774" s="169"/>
      <c r="L774" s="169"/>
      <c r="M774" s="169"/>
      <c r="N774" s="169"/>
      <c r="O774" s="169"/>
      <c r="P774" s="169"/>
      <c r="Q774" s="169"/>
      <c r="R774" s="169"/>
      <c r="S774" s="169"/>
      <c r="T774" s="169"/>
      <c r="U774" s="169"/>
      <c r="V774" s="169"/>
      <c r="W774" s="169"/>
      <c r="X774" s="169"/>
      <c r="Y774" s="169"/>
      <c r="Z774" s="169"/>
      <c r="AA774" s="169"/>
      <c r="AB774" s="169"/>
      <c r="AC774" s="169"/>
      <c r="AD774" s="169"/>
      <c r="AE774" s="169"/>
    </row>
    <row r="775" spans="1:31" ht="13.9" customHeight="1">
      <c r="A775" s="169"/>
      <c r="B775" s="169"/>
      <c r="C775" s="169"/>
      <c r="D775" s="169"/>
      <c r="E775" s="169"/>
      <c r="F775" s="169"/>
      <c r="G775" s="169"/>
      <c r="H775" s="169"/>
      <c r="I775" s="169"/>
      <c r="J775" s="169"/>
      <c r="K775" s="169"/>
      <c r="L775" s="169"/>
      <c r="M775" s="169"/>
      <c r="N775" s="169"/>
      <c r="O775" s="169"/>
      <c r="P775" s="169"/>
      <c r="Q775" s="169"/>
      <c r="R775" s="169"/>
      <c r="S775" s="169"/>
      <c r="T775" s="169"/>
      <c r="U775" s="169"/>
      <c r="V775" s="169"/>
      <c r="W775" s="169"/>
      <c r="X775" s="169"/>
      <c r="Y775" s="169"/>
      <c r="Z775" s="169"/>
      <c r="AA775" s="169"/>
      <c r="AB775" s="169"/>
      <c r="AC775" s="169"/>
      <c r="AD775" s="169"/>
      <c r="AE775" s="169"/>
    </row>
    <row r="776" spans="1:31" ht="13.9" customHeight="1">
      <c r="A776" s="169"/>
      <c r="B776" s="169"/>
      <c r="C776" s="169"/>
      <c r="D776" s="169"/>
      <c r="E776" s="169"/>
      <c r="F776" s="169"/>
      <c r="G776" s="169"/>
      <c r="H776" s="169"/>
      <c r="I776" s="169"/>
      <c r="J776" s="169"/>
      <c r="K776" s="169"/>
      <c r="L776" s="169"/>
      <c r="M776" s="169"/>
      <c r="N776" s="169"/>
      <c r="O776" s="169"/>
      <c r="P776" s="169"/>
      <c r="Q776" s="169"/>
      <c r="R776" s="169"/>
      <c r="S776" s="169"/>
      <c r="T776" s="169"/>
      <c r="U776" s="169"/>
      <c r="V776" s="169"/>
      <c r="W776" s="169"/>
      <c r="X776" s="169"/>
      <c r="Y776" s="169"/>
      <c r="Z776" s="169"/>
      <c r="AA776" s="169"/>
      <c r="AB776" s="169"/>
      <c r="AC776" s="169"/>
      <c r="AD776" s="169"/>
      <c r="AE776" s="169"/>
    </row>
    <row r="777" spans="1:31" ht="13.9" customHeight="1">
      <c r="A777" s="169"/>
      <c r="B777" s="169"/>
      <c r="C777" s="169"/>
      <c r="D777" s="169"/>
      <c r="E777" s="169"/>
      <c r="F777" s="169"/>
      <c r="G777" s="169"/>
      <c r="H777" s="169"/>
      <c r="I777" s="169"/>
      <c r="J777" s="169"/>
      <c r="K777" s="169"/>
      <c r="L777" s="169"/>
      <c r="M777" s="169"/>
      <c r="N777" s="169"/>
      <c r="O777" s="169"/>
      <c r="P777" s="169"/>
      <c r="Q777" s="169"/>
      <c r="R777" s="169"/>
      <c r="S777" s="169"/>
      <c r="T777" s="169"/>
      <c r="U777" s="169"/>
      <c r="V777" s="169"/>
      <c r="W777" s="169"/>
      <c r="X777" s="169"/>
      <c r="Y777" s="169"/>
      <c r="Z777" s="169"/>
      <c r="AA777" s="169"/>
      <c r="AB777" s="169"/>
      <c r="AC777" s="169"/>
      <c r="AD777" s="169"/>
      <c r="AE777" s="169"/>
    </row>
    <row r="778" spans="1:31" ht="13.9" customHeight="1">
      <c r="A778" s="169"/>
      <c r="B778" s="169"/>
      <c r="C778" s="169"/>
      <c r="D778" s="169"/>
      <c r="E778" s="169"/>
      <c r="F778" s="169"/>
      <c r="G778" s="169"/>
      <c r="H778" s="169"/>
      <c r="I778" s="169"/>
      <c r="J778" s="169"/>
      <c r="K778" s="169"/>
      <c r="L778" s="169"/>
      <c r="M778" s="169"/>
      <c r="N778" s="169"/>
      <c r="O778" s="169"/>
      <c r="P778" s="169"/>
      <c r="Q778" s="169"/>
      <c r="R778" s="169"/>
      <c r="S778" s="169"/>
      <c r="T778" s="169"/>
      <c r="U778" s="169"/>
      <c r="V778" s="169"/>
      <c r="W778" s="169"/>
      <c r="X778" s="169"/>
      <c r="Y778" s="169"/>
      <c r="Z778" s="169"/>
      <c r="AA778" s="169"/>
      <c r="AB778" s="169"/>
      <c r="AC778" s="169"/>
      <c r="AD778" s="169"/>
      <c r="AE778" s="169"/>
    </row>
    <row r="779" spans="1:31" ht="13.9" customHeight="1">
      <c r="A779" s="169"/>
      <c r="B779" s="169"/>
      <c r="C779" s="169"/>
      <c r="D779" s="169"/>
      <c r="E779" s="169"/>
      <c r="F779" s="169"/>
      <c r="G779" s="169"/>
      <c r="H779" s="169"/>
      <c r="I779" s="169"/>
      <c r="J779" s="169"/>
      <c r="K779" s="169"/>
      <c r="L779" s="169"/>
      <c r="M779" s="169"/>
      <c r="N779" s="169"/>
      <c r="O779" s="169"/>
      <c r="P779" s="169"/>
      <c r="Q779" s="169"/>
      <c r="R779" s="169"/>
      <c r="S779" s="169"/>
      <c r="T779" s="169"/>
      <c r="U779" s="169"/>
      <c r="V779" s="169"/>
      <c r="W779" s="169"/>
      <c r="X779" s="169"/>
      <c r="Y779" s="169"/>
      <c r="Z779" s="169"/>
      <c r="AA779" s="169"/>
      <c r="AB779" s="169"/>
      <c r="AC779" s="169"/>
      <c r="AD779" s="169"/>
      <c r="AE779" s="169"/>
    </row>
    <row r="780" spans="1:31" ht="13.9" customHeight="1">
      <c r="A780" s="169"/>
      <c r="B780" s="169"/>
      <c r="C780" s="169"/>
      <c r="D780" s="169"/>
      <c r="E780" s="169"/>
      <c r="F780" s="169"/>
      <c r="G780" s="169"/>
      <c r="H780" s="169"/>
      <c r="I780" s="169"/>
      <c r="J780" s="169"/>
      <c r="K780" s="169"/>
      <c r="L780" s="169"/>
      <c r="M780" s="169"/>
      <c r="N780" s="169"/>
      <c r="O780" s="169"/>
      <c r="P780" s="169"/>
      <c r="Q780" s="169"/>
      <c r="R780" s="169"/>
      <c r="S780" s="169"/>
      <c r="T780" s="169"/>
      <c r="U780" s="169"/>
      <c r="V780" s="169"/>
      <c r="W780" s="169"/>
      <c r="X780" s="169"/>
      <c r="Y780" s="169"/>
      <c r="Z780" s="169"/>
      <c r="AA780" s="169"/>
      <c r="AB780" s="169"/>
      <c r="AC780" s="169"/>
      <c r="AD780" s="169"/>
      <c r="AE780" s="169"/>
    </row>
    <row r="781" spans="1:31" ht="13.9" customHeight="1">
      <c r="A781" s="169"/>
      <c r="B781" s="169"/>
      <c r="C781" s="169"/>
      <c r="D781" s="169"/>
      <c r="E781" s="169"/>
      <c r="F781" s="169"/>
      <c r="G781" s="169"/>
      <c r="H781" s="169"/>
      <c r="I781" s="169"/>
      <c r="J781" s="169"/>
      <c r="K781" s="169"/>
      <c r="L781" s="169"/>
      <c r="M781" s="169"/>
      <c r="N781" s="169"/>
      <c r="O781" s="169"/>
      <c r="P781" s="169"/>
      <c r="Q781" s="169"/>
      <c r="R781" s="169"/>
      <c r="S781" s="169"/>
      <c r="T781" s="169"/>
      <c r="U781" s="169"/>
      <c r="V781" s="169"/>
      <c r="W781" s="169"/>
      <c r="X781" s="169"/>
      <c r="Y781" s="169"/>
      <c r="Z781" s="169"/>
      <c r="AA781" s="169"/>
      <c r="AB781" s="169"/>
      <c r="AC781" s="169"/>
      <c r="AD781" s="169"/>
      <c r="AE781" s="169"/>
    </row>
    <row r="782" spans="1:31" ht="13.9" customHeight="1">
      <c r="A782" s="169"/>
      <c r="B782" s="169"/>
      <c r="C782" s="169"/>
      <c r="D782" s="169"/>
      <c r="E782" s="169"/>
      <c r="F782" s="169"/>
      <c r="G782" s="169"/>
      <c r="H782" s="169"/>
      <c r="I782" s="169"/>
      <c r="J782" s="169"/>
      <c r="K782" s="169"/>
      <c r="L782" s="169"/>
      <c r="M782" s="169"/>
      <c r="N782" s="169"/>
      <c r="O782" s="169"/>
      <c r="P782" s="169"/>
      <c r="Q782" s="169"/>
      <c r="R782" s="169"/>
      <c r="S782" s="169"/>
      <c r="T782" s="169"/>
      <c r="U782" s="169"/>
      <c r="V782" s="169"/>
      <c r="W782" s="169"/>
      <c r="X782" s="169"/>
      <c r="Y782" s="169"/>
      <c r="Z782" s="169"/>
      <c r="AA782" s="169"/>
      <c r="AB782" s="169"/>
      <c r="AC782" s="169"/>
      <c r="AD782" s="169"/>
      <c r="AE782" s="169"/>
    </row>
    <row r="783" spans="1:31" ht="13.9" customHeight="1">
      <c r="A783" s="169"/>
      <c r="B783" s="169"/>
      <c r="C783" s="169"/>
      <c r="D783" s="169"/>
      <c r="E783" s="169"/>
      <c r="F783" s="169"/>
      <c r="G783" s="169"/>
      <c r="H783" s="169"/>
      <c r="I783" s="169"/>
      <c r="J783" s="169"/>
      <c r="K783" s="169"/>
      <c r="L783" s="169"/>
      <c r="M783" s="169"/>
      <c r="N783" s="169"/>
      <c r="O783" s="169"/>
      <c r="P783" s="169"/>
      <c r="Q783" s="169"/>
      <c r="R783" s="169"/>
      <c r="S783" s="169"/>
      <c r="T783" s="169"/>
      <c r="U783" s="169"/>
      <c r="V783" s="169"/>
      <c r="W783" s="169"/>
      <c r="X783" s="169"/>
      <c r="Y783" s="169"/>
      <c r="Z783" s="169"/>
      <c r="AA783" s="169"/>
      <c r="AB783" s="169"/>
      <c r="AC783" s="169"/>
      <c r="AD783" s="169"/>
      <c r="AE783" s="169"/>
    </row>
    <row r="784" spans="1:31" ht="13.9" customHeight="1">
      <c r="A784" s="169"/>
      <c r="B784" s="169"/>
      <c r="C784" s="169"/>
      <c r="D784" s="169"/>
      <c r="E784" s="169"/>
      <c r="F784" s="169"/>
      <c r="G784" s="169"/>
      <c r="H784" s="169"/>
      <c r="I784" s="169"/>
      <c r="J784" s="169"/>
      <c r="K784" s="169"/>
      <c r="L784" s="169"/>
      <c r="M784" s="169"/>
      <c r="N784" s="169"/>
      <c r="O784" s="169"/>
      <c r="P784" s="169"/>
      <c r="Q784" s="169"/>
      <c r="R784" s="169"/>
      <c r="S784" s="169"/>
      <c r="T784" s="169"/>
      <c r="U784" s="169"/>
      <c r="V784" s="169"/>
      <c r="W784" s="169"/>
      <c r="X784" s="169"/>
      <c r="Y784" s="169"/>
      <c r="Z784" s="169"/>
      <c r="AA784" s="169"/>
      <c r="AB784" s="169"/>
      <c r="AC784" s="169"/>
      <c r="AD784" s="169"/>
      <c r="AE784" s="169"/>
    </row>
    <row r="785" spans="1:31" ht="13.9" customHeight="1">
      <c r="A785" s="169"/>
      <c r="B785" s="169"/>
      <c r="C785" s="169"/>
      <c r="D785" s="169"/>
      <c r="E785" s="169"/>
      <c r="F785" s="169"/>
      <c r="G785" s="169"/>
      <c r="H785" s="169"/>
      <c r="I785" s="169"/>
      <c r="J785" s="169"/>
      <c r="K785" s="169"/>
      <c r="L785" s="169"/>
      <c r="M785" s="169"/>
      <c r="N785" s="169"/>
      <c r="O785" s="169"/>
      <c r="P785" s="169"/>
      <c r="Q785" s="169"/>
      <c r="R785" s="169"/>
      <c r="S785" s="169"/>
      <c r="T785" s="169"/>
      <c r="U785" s="169"/>
      <c r="V785" s="169"/>
      <c r="W785" s="169"/>
      <c r="X785" s="169"/>
      <c r="Y785" s="169"/>
      <c r="Z785" s="169"/>
      <c r="AA785" s="169"/>
      <c r="AB785" s="169"/>
      <c r="AC785" s="169"/>
      <c r="AD785" s="169"/>
      <c r="AE785" s="169"/>
    </row>
    <row r="786" spans="1:31" ht="13.9" customHeight="1">
      <c r="A786" s="169"/>
      <c r="B786" s="169"/>
      <c r="C786" s="169"/>
      <c r="D786" s="169"/>
      <c r="E786" s="169"/>
      <c r="F786" s="169"/>
      <c r="G786" s="169"/>
      <c r="H786" s="169"/>
      <c r="I786" s="169"/>
      <c r="J786" s="169"/>
      <c r="K786" s="169"/>
      <c r="L786" s="169"/>
      <c r="M786" s="169"/>
      <c r="N786" s="169"/>
      <c r="O786" s="169"/>
      <c r="P786" s="169"/>
      <c r="Q786" s="169"/>
      <c r="R786" s="169"/>
      <c r="S786" s="169"/>
      <c r="T786" s="169"/>
      <c r="U786" s="169"/>
      <c r="V786" s="169"/>
      <c r="W786" s="169"/>
      <c r="X786" s="169"/>
      <c r="Y786" s="169"/>
      <c r="Z786" s="169"/>
      <c r="AA786" s="169"/>
      <c r="AB786" s="169"/>
      <c r="AC786" s="169"/>
      <c r="AD786" s="169"/>
      <c r="AE786" s="169"/>
    </row>
    <row r="787" spans="1:31" ht="13.9" customHeight="1">
      <c r="A787" s="169"/>
      <c r="B787" s="169"/>
      <c r="C787" s="169"/>
      <c r="D787" s="169"/>
      <c r="E787" s="169"/>
      <c r="F787" s="169"/>
      <c r="G787" s="169"/>
      <c r="H787" s="169"/>
      <c r="I787" s="169"/>
      <c r="J787" s="169"/>
      <c r="K787" s="169"/>
      <c r="L787" s="169"/>
      <c r="M787" s="169"/>
      <c r="N787" s="169"/>
      <c r="O787" s="169"/>
      <c r="P787" s="169"/>
      <c r="Q787" s="169"/>
      <c r="R787" s="169"/>
      <c r="S787" s="169"/>
      <c r="T787" s="169"/>
      <c r="U787" s="169"/>
      <c r="V787" s="169"/>
      <c r="W787" s="169"/>
      <c r="X787" s="169"/>
      <c r="Y787" s="169"/>
      <c r="Z787" s="169"/>
      <c r="AA787" s="169"/>
      <c r="AB787" s="169"/>
      <c r="AC787" s="169"/>
      <c r="AD787" s="169"/>
      <c r="AE787" s="169"/>
    </row>
    <row r="788" spans="1:31" ht="13.9" customHeight="1">
      <c r="A788" s="169"/>
      <c r="B788" s="169"/>
      <c r="C788" s="169"/>
      <c r="D788" s="169"/>
      <c r="E788" s="169"/>
      <c r="F788" s="169"/>
      <c r="G788" s="169"/>
      <c r="H788" s="169"/>
      <c r="I788" s="169"/>
      <c r="J788" s="169"/>
      <c r="K788" s="169"/>
      <c r="L788" s="169"/>
      <c r="M788" s="169"/>
      <c r="N788" s="169"/>
      <c r="O788" s="169"/>
      <c r="P788" s="169"/>
      <c r="Q788" s="169"/>
      <c r="R788" s="169"/>
      <c r="S788" s="169"/>
      <c r="T788" s="169"/>
      <c r="U788" s="169"/>
      <c r="V788" s="169"/>
      <c r="W788" s="169"/>
      <c r="X788" s="169"/>
      <c r="Y788" s="169"/>
      <c r="Z788" s="169"/>
      <c r="AA788" s="169"/>
      <c r="AB788" s="169"/>
      <c r="AC788" s="169"/>
      <c r="AD788" s="169"/>
      <c r="AE788" s="169"/>
    </row>
    <row r="789" spans="1:31" ht="13.9" customHeight="1">
      <c r="A789" s="169"/>
      <c r="B789" s="169"/>
      <c r="C789" s="169"/>
      <c r="D789" s="169"/>
      <c r="E789" s="169"/>
      <c r="F789" s="169"/>
      <c r="G789" s="169"/>
      <c r="H789" s="169"/>
      <c r="I789" s="169"/>
      <c r="J789" s="169"/>
      <c r="K789" s="169"/>
      <c r="L789" s="169"/>
      <c r="M789" s="169"/>
      <c r="N789" s="169"/>
      <c r="O789" s="169"/>
      <c r="P789" s="169"/>
      <c r="Q789" s="169"/>
      <c r="R789" s="169"/>
      <c r="S789" s="169"/>
      <c r="T789" s="169"/>
      <c r="U789" s="169"/>
      <c r="V789" s="169"/>
      <c r="W789" s="169"/>
      <c r="X789" s="169"/>
      <c r="Y789" s="169"/>
      <c r="Z789" s="169"/>
      <c r="AA789" s="169"/>
      <c r="AB789" s="169"/>
      <c r="AC789" s="169"/>
      <c r="AD789" s="169"/>
      <c r="AE789" s="169"/>
    </row>
    <row r="790" spans="1:31" ht="13.9" customHeight="1">
      <c r="A790" s="169"/>
      <c r="B790" s="169"/>
      <c r="C790" s="169"/>
      <c r="D790" s="169"/>
      <c r="E790" s="169"/>
      <c r="F790" s="169"/>
      <c r="G790" s="169"/>
      <c r="H790" s="169"/>
      <c r="I790" s="169"/>
      <c r="J790" s="169"/>
      <c r="K790" s="169"/>
      <c r="L790" s="169"/>
      <c r="M790" s="169"/>
      <c r="N790" s="169"/>
      <c r="O790" s="169"/>
      <c r="P790" s="169"/>
      <c r="Q790" s="169"/>
      <c r="R790" s="169"/>
      <c r="S790" s="169"/>
      <c r="T790" s="169"/>
      <c r="U790" s="169"/>
      <c r="V790" s="169"/>
      <c r="W790" s="169"/>
      <c r="X790" s="169"/>
      <c r="Y790" s="169"/>
      <c r="Z790" s="169"/>
      <c r="AA790" s="169"/>
      <c r="AB790" s="169"/>
      <c r="AC790" s="169"/>
      <c r="AD790" s="169"/>
      <c r="AE790" s="169"/>
    </row>
    <row r="791" spans="1:31" ht="13.9" customHeight="1">
      <c r="A791" s="169"/>
      <c r="B791" s="169"/>
      <c r="C791" s="169"/>
      <c r="D791" s="169"/>
      <c r="E791" s="169"/>
      <c r="F791" s="169"/>
      <c r="G791" s="169"/>
      <c r="H791" s="169"/>
      <c r="I791" s="169"/>
      <c r="J791" s="169"/>
      <c r="K791" s="169"/>
      <c r="L791" s="169"/>
      <c r="M791" s="169"/>
      <c r="N791" s="169"/>
      <c r="O791" s="169"/>
      <c r="P791" s="169"/>
      <c r="Q791" s="169"/>
      <c r="R791" s="169"/>
      <c r="S791" s="169"/>
      <c r="T791" s="169"/>
      <c r="U791" s="169"/>
      <c r="V791" s="169"/>
      <c r="W791" s="169"/>
      <c r="X791" s="169"/>
      <c r="Y791" s="169"/>
      <c r="Z791" s="169"/>
      <c r="AA791" s="169"/>
      <c r="AB791" s="169"/>
      <c r="AC791" s="169"/>
      <c r="AD791" s="169"/>
      <c r="AE791" s="169"/>
    </row>
    <row r="792" spans="1:31" ht="13.9" customHeight="1">
      <c r="A792" s="169"/>
      <c r="B792" s="169"/>
      <c r="C792" s="169"/>
      <c r="D792" s="169"/>
      <c r="E792" s="169"/>
      <c r="F792" s="169"/>
      <c r="G792" s="169"/>
      <c r="H792" s="169"/>
      <c r="I792" s="169"/>
      <c r="J792" s="169"/>
      <c r="K792" s="169"/>
      <c r="L792" s="169"/>
      <c r="M792" s="169"/>
      <c r="N792" s="169"/>
      <c r="O792" s="169"/>
      <c r="P792" s="169"/>
      <c r="Q792" s="169"/>
      <c r="R792" s="169"/>
      <c r="S792" s="169"/>
      <c r="T792" s="169"/>
      <c r="U792" s="169"/>
      <c r="V792" s="169"/>
      <c r="W792" s="169"/>
      <c r="X792" s="169"/>
      <c r="Y792" s="169"/>
      <c r="Z792" s="169"/>
      <c r="AA792" s="169"/>
      <c r="AB792" s="169"/>
      <c r="AC792" s="169"/>
      <c r="AD792" s="169"/>
      <c r="AE792" s="169"/>
    </row>
    <row r="793" spans="1:31" ht="13.9" customHeight="1">
      <c r="A793" s="169"/>
      <c r="B793" s="169"/>
      <c r="C793" s="169"/>
      <c r="D793" s="169"/>
      <c r="E793" s="169"/>
      <c r="F793" s="169"/>
      <c r="G793" s="169"/>
      <c r="H793" s="169"/>
      <c r="I793" s="169"/>
      <c r="J793" s="169"/>
      <c r="K793" s="169"/>
      <c r="L793" s="169"/>
      <c r="M793" s="169"/>
      <c r="N793" s="169"/>
      <c r="O793" s="169"/>
      <c r="P793" s="169"/>
      <c r="Q793" s="169"/>
      <c r="R793" s="169"/>
      <c r="S793" s="169"/>
      <c r="T793" s="169"/>
      <c r="U793" s="169"/>
      <c r="V793" s="169"/>
      <c r="W793" s="169"/>
      <c r="X793" s="169"/>
      <c r="Y793" s="169"/>
      <c r="Z793" s="169"/>
      <c r="AA793" s="169"/>
      <c r="AB793" s="169"/>
      <c r="AC793" s="169"/>
      <c r="AD793" s="169"/>
      <c r="AE793" s="169"/>
    </row>
    <row r="794" spans="1:31" ht="13.9" customHeight="1">
      <c r="A794" s="169"/>
      <c r="B794" s="169"/>
      <c r="C794" s="169"/>
      <c r="D794" s="169"/>
      <c r="E794" s="169"/>
      <c r="F794" s="169"/>
      <c r="G794" s="169"/>
      <c r="H794" s="169"/>
      <c r="I794" s="169"/>
      <c r="J794" s="169"/>
      <c r="K794" s="169"/>
      <c r="L794" s="169"/>
      <c r="M794" s="169"/>
      <c r="N794" s="169"/>
      <c r="O794" s="169"/>
      <c r="P794" s="169"/>
      <c r="Q794" s="169"/>
      <c r="R794" s="169"/>
      <c r="S794" s="169"/>
      <c r="T794" s="169"/>
      <c r="U794" s="169"/>
      <c r="V794" s="169"/>
      <c r="W794" s="169"/>
      <c r="X794" s="169"/>
      <c r="Y794" s="169"/>
      <c r="Z794" s="169"/>
      <c r="AA794" s="169"/>
      <c r="AB794" s="169"/>
      <c r="AC794" s="169"/>
      <c r="AD794" s="169"/>
      <c r="AE794" s="169"/>
    </row>
    <row r="795" spans="1:31" ht="13.9" customHeight="1">
      <c r="A795" s="169"/>
      <c r="B795" s="169"/>
      <c r="C795" s="169"/>
      <c r="D795" s="169"/>
      <c r="E795" s="169"/>
      <c r="F795" s="169"/>
      <c r="G795" s="169"/>
      <c r="H795" s="169"/>
      <c r="I795" s="169"/>
      <c r="J795" s="169"/>
      <c r="K795" s="169"/>
      <c r="L795" s="169"/>
      <c r="M795" s="169"/>
      <c r="N795" s="169"/>
      <c r="O795" s="169"/>
      <c r="P795" s="169"/>
      <c r="Q795" s="169"/>
      <c r="R795" s="169"/>
      <c r="S795" s="169"/>
      <c r="T795" s="169"/>
      <c r="U795" s="169"/>
      <c r="V795" s="169"/>
      <c r="W795" s="169"/>
      <c r="X795" s="169"/>
      <c r="Y795" s="169"/>
      <c r="Z795" s="169"/>
      <c r="AA795" s="169"/>
      <c r="AB795" s="169"/>
      <c r="AC795" s="169"/>
      <c r="AD795" s="169"/>
      <c r="AE795" s="169"/>
    </row>
    <row r="796" spans="1:31" ht="13.9" customHeight="1">
      <c r="A796" s="169"/>
      <c r="B796" s="169"/>
      <c r="C796" s="169"/>
      <c r="D796" s="169"/>
      <c r="E796" s="169"/>
      <c r="F796" s="169"/>
      <c r="G796" s="169"/>
      <c r="H796" s="169"/>
      <c r="I796" s="169"/>
      <c r="J796" s="169"/>
      <c r="K796" s="169"/>
      <c r="L796" s="169"/>
      <c r="M796" s="169"/>
      <c r="N796" s="169"/>
      <c r="O796" s="169"/>
      <c r="P796" s="169"/>
      <c r="Q796" s="169"/>
      <c r="R796" s="169"/>
      <c r="S796" s="169"/>
      <c r="T796" s="169"/>
      <c r="U796" s="169"/>
      <c r="V796" s="169"/>
      <c r="W796" s="169"/>
      <c r="X796" s="169"/>
      <c r="Y796" s="169"/>
      <c r="Z796" s="169"/>
      <c r="AA796" s="169"/>
      <c r="AB796" s="169"/>
      <c r="AC796" s="169"/>
      <c r="AD796" s="169"/>
      <c r="AE796" s="169"/>
    </row>
    <row r="797" spans="1:31" ht="13.9" customHeight="1">
      <c r="A797" s="169"/>
      <c r="B797" s="169"/>
      <c r="C797" s="169"/>
      <c r="D797" s="169"/>
      <c r="E797" s="169"/>
      <c r="F797" s="169"/>
      <c r="G797" s="169"/>
      <c r="H797" s="169"/>
      <c r="I797" s="169"/>
      <c r="J797" s="169"/>
      <c r="K797" s="169"/>
      <c r="L797" s="169"/>
      <c r="M797" s="169"/>
      <c r="N797" s="169"/>
      <c r="O797" s="169"/>
      <c r="P797" s="169"/>
      <c r="Q797" s="169"/>
      <c r="R797" s="169"/>
      <c r="S797" s="169"/>
      <c r="T797" s="169"/>
      <c r="U797" s="169"/>
      <c r="V797" s="169"/>
      <c r="W797" s="169"/>
      <c r="X797" s="169"/>
      <c r="Y797" s="169"/>
      <c r="Z797" s="169"/>
      <c r="AA797" s="169"/>
      <c r="AB797" s="169"/>
      <c r="AC797" s="169"/>
      <c r="AD797" s="169"/>
      <c r="AE797" s="169"/>
    </row>
    <row r="798" spans="1:31" ht="13.9" customHeight="1">
      <c r="A798" s="169"/>
      <c r="B798" s="169"/>
      <c r="C798" s="169"/>
      <c r="D798" s="169"/>
      <c r="E798" s="169"/>
      <c r="F798" s="169"/>
      <c r="G798" s="169"/>
      <c r="H798" s="169"/>
      <c r="I798" s="169"/>
      <c r="J798" s="169"/>
      <c r="K798" s="169"/>
      <c r="L798" s="169"/>
      <c r="M798" s="169"/>
      <c r="N798" s="169"/>
      <c r="O798" s="169"/>
      <c r="P798" s="169"/>
      <c r="Q798" s="169"/>
      <c r="R798" s="169"/>
      <c r="S798" s="169"/>
      <c r="T798" s="169"/>
      <c r="U798" s="169"/>
      <c r="V798" s="169"/>
      <c r="W798" s="169"/>
      <c r="X798" s="169"/>
      <c r="Y798" s="169"/>
      <c r="Z798" s="169"/>
      <c r="AA798" s="169"/>
      <c r="AB798" s="169"/>
      <c r="AC798" s="169"/>
      <c r="AD798" s="169"/>
      <c r="AE798" s="169"/>
    </row>
    <row r="799" spans="1:31" ht="13.9" customHeight="1">
      <c r="A799" s="169"/>
      <c r="B799" s="169"/>
      <c r="C799" s="169"/>
      <c r="D799" s="169"/>
      <c r="E799" s="169"/>
      <c r="F799" s="169"/>
      <c r="G799" s="169"/>
      <c r="H799" s="169"/>
      <c r="I799" s="169"/>
      <c r="J799" s="169"/>
      <c r="K799" s="169"/>
      <c r="L799" s="169"/>
      <c r="M799" s="169"/>
      <c r="N799" s="169"/>
      <c r="O799" s="169"/>
      <c r="P799" s="169"/>
      <c r="Q799" s="169"/>
      <c r="R799" s="169"/>
      <c r="S799" s="169"/>
      <c r="T799" s="169"/>
      <c r="U799" s="169"/>
      <c r="V799" s="169"/>
      <c r="W799" s="169"/>
      <c r="X799" s="169"/>
      <c r="Y799" s="169"/>
      <c r="Z799" s="169"/>
      <c r="AA799" s="169"/>
      <c r="AB799" s="169"/>
      <c r="AC799" s="169"/>
      <c r="AD799" s="169"/>
      <c r="AE799" s="169"/>
    </row>
    <row r="800" spans="1:31" ht="13.9" customHeight="1">
      <c r="A800" s="169"/>
      <c r="B800" s="169"/>
      <c r="C800" s="169"/>
      <c r="D800" s="169"/>
      <c r="E800" s="169"/>
      <c r="F800" s="169"/>
      <c r="G800" s="169"/>
      <c r="H800" s="169"/>
      <c r="I800" s="169"/>
      <c r="J800" s="169"/>
      <c r="K800" s="169"/>
      <c r="L800" s="169"/>
      <c r="M800" s="169"/>
      <c r="N800" s="169"/>
      <c r="O800" s="169"/>
      <c r="P800" s="169"/>
      <c r="Q800" s="169"/>
      <c r="R800" s="169"/>
      <c r="S800" s="169"/>
      <c r="T800" s="169"/>
      <c r="U800" s="169"/>
      <c r="V800" s="169"/>
      <c r="W800" s="169"/>
      <c r="X800" s="169"/>
      <c r="Y800" s="169"/>
      <c r="Z800" s="169"/>
      <c r="AA800" s="169"/>
      <c r="AB800" s="169"/>
      <c r="AC800" s="169"/>
      <c r="AD800" s="169"/>
      <c r="AE800" s="169"/>
    </row>
    <row r="801" spans="1:31" ht="13.9" customHeight="1">
      <c r="A801" s="169"/>
      <c r="B801" s="169"/>
      <c r="C801" s="169"/>
      <c r="D801" s="169"/>
      <c r="E801" s="169"/>
      <c r="F801" s="169"/>
      <c r="G801" s="169"/>
      <c r="H801" s="169"/>
      <c r="I801" s="169"/>
      <c r="J801" s="169"/>
      <c r="K801" s="169"/>
      <c r="L801" s="169"/>
      <c r="M801" s="169"/>
      <c r="N801" s="169"/>
      <c r="O801" s="169"/>
      <c r="P801" s="169"/>
      <c r="Q801" s="169"/>
      <c r="R801" s="169"/>
      <c r="S801" s="169"/>
      <c r="T801" s="169"/>
      <c r="U801" s="169"/>
      <c r="V801" s="169"/>
      <c r="W801" s="169"/>
      <c r="X801" s="169"/>
      <c r="Y801" s="169"/>
      <c r="Z801" s="169"/>
      <c r="AA801" s="169"/>
      <c r="AB801" s="169"/>
      <c r="AC801" s="169"/>
      <c r="AD801" s="169"/>
      <c r="AE801" s="169"/>
    </row>
    <row r="802" spans="1:31" ht="13.9" customHeight="1">
      <c r="A802" s="169"/>
      <c r="B802" s="169"/>
      <c r="C802" s="169"/>
      <c r="D802" s="169"/>
      <c r="E802" s="169"/>
      <c r="F802" s="169"/>
      <c r="G802" s="169"/>
      <c r="H802" s="169"/>
      <c r="I802" s="169"/>
      <c r="J802" s="169"/>
      <c r="K802" s="169"/>
      <c r="L802" s="169"/>
      <c r="M802" s="169"/>
      <c r="N802" s="169"/>
      <c r="O802" s="169"/>
      <c r="P802" s="169"/>
      <c r="Q802" s="169"/>
      <c r="R802" s="169"/>
      <c r="S802" s="169"/>
      <c r="T802" s="169"/>
      <c r="U802" s="169"/>
      <c r="V802" s="169"/>
      <c r="W802" s="169"/>
      <c r="X802" s="169"/>
      <c r="Y802" s="169"/>
      <c r="Z802" s="169"/>
      <c r="AA802" s="169"/>
      <c r="AB802" s="169"/>
      <c r="AC802" s="169"/>
      <c r="AD802" s="169"/>
      <c r="AE802" s="169"/>
    </row>
    <row r="803" spans="1:31" ht="13.9" customHeight="1">
      <c r="A803" s="169"/>
      <c r="B803" s="169"/>
      <c r="C803" s="169"/>
      <c r="D803" s="169"/>
      <c r="E803" s="169"/>
      <c r="F803" s="169"/>
      <c r="G803" s="169"/>
      <c r="H803" s="169"/>
      <c r="I803" s="169"/>
      <c r="J803" s="169"/>
      <c r="K803" s="169"/>
      <c r="L803" s="169"/>
      <c r="M803" s="169"/>
      <c r="N803" s="169"/>
      <c r="O803" s="169"/>
      <c r="P803" s="169"/>
      <c r="Q803" s="169"/>
      <c r="R803" s="169"/>
      <c r="S803" s="169"/>
      <c r="T803" s="169"/>
      <c r="U803" s="169"/>
      <c r="V803" s="169"/>
      <c r="W803" s="169"/>
      <c r="X803" s="169"/>
      <c r="Y803" s="169"/>
      <c r="Z803" s="169"/>
      <c r="AA803" s="169"/>
      <c r="AB803" s="169"/>
      <c r="AC803" s="169"/>
      <c r="AD803" s="169"/>
      <c r="AE803" s="169"/>
    </row>
    <row r="804" spans="1:31" ht="13.9" customHeight="1">
      <c r="A804" s="169"/>
      <c r="B804" s="169"/>
      <c r="C804" s="169"/>
      <c r="D804" s="169"/>
      <c r="E804" s="169"/>
      <c r="F804" s="169"/>
      <c r="G804" s="169"/>
      <c r="H804" s="169"/>
      <c r="I804" s="169"/>
      <c r="J804" s="169"/>
      <c r="K804" s="169"/>
      <c r="L804" s="169"/>
      <c r="M804" s="169"/>
      <c r="N804" s="169"/>
      <c r="O804" s="169"/>
      <c r="P804" s="169"/>
      <c r="Q804" s="169"/>
      <c r="R804" s="169"/>
      <c r="S804" s="169"/>
      <c r="T804" s="169"/>
      <c r="U804" s="169"/>
      <c r="V804" s="169"/>
      <c r="W804" s="169"/>
      <c r="X804" s="169"/>
      <c r="Y804" s="169"/>
      <c r="Z804" s="169"/>
      <c r="AA804" s="169"/>
      <c r="AB804" s="169"/>
      <c r="AC804" s="169"/>
      <c r="AD804" s="169"/>
      <c r="AE804" s="169"/>
    </row>
    <row r="805" spans="1:31" ht="13.9" customHeight="1">
      <c r="A805" s="169"/>
      <c r="B805" s="169"/>
      <c r="C805" s="169"/>
      <c r="D805" s="169"/>
      <c r="E805" s="169"/>
      <c r="F805" s="169"/>
      <c r="G805" s="169"/>
      <c r="H805" s="169"/>
      <c r="I805" s="169"/>
      <c r="J805" s="169"/>
      <c r="K805" s="169"/>
      <c r="L805" s="169"/>
      <c r="M805" s="169"/>
      <c r="N805" s="169"/>
      <c r="O805" s="169"/>
      <c r="P805" s="169"/>
      <c r="Q805" s="169"/>
      <c r="R805" s="169"/>
      <c r="S805" s="169"/>
      <c r="T805" s="169"/>
      <c r="U805" s="169"/>
      <c r="V805" s="169"/>
      <c r="W805" s="169"/>
      <c r="X805" s="169"/>
      <c r="Y805" s="169"/>
      <c r="Z805" s="169"/>
      <c r="AA805" s="169"/>
      <c r="AB805" s="169"/>
      <c r="AC805" s="169"/>
      <c r="AD805" s="169"/>
      <c r="AE805" s="169"/>
    </row>
    <row r="806" spans="1:31" ht="13.9" customHeight="1">
      <c r="A806" s="169"/>
      <c r="B806" s="169"/>
      <c r="C806" s="169"/>
      <c r="D806" s="169"/>
      <c r="E806" s="169"/>
      <c r="F806" s="169"/>
      <c r="G806" s="169"/>
      <c r="H806" s="169"/>
      <c r="I806" s="169"/>
      <c r="J806" s="169"/>
      <c r="K806" s="169"/>
      <c r="L806" s="169"/>
      <c r="M806" s="169"/>
      <c r="N806" s="169"/>
      <c r="O806" s="169"/>
      <c r="P806" s="169"/>
      <c r="Q806" s="169"/>
      <c r="R806" s="169"/>
      <c r="S806" s="169"/>
      <c r="T806" s="169"/>
      <c r="U806" s="169"/>
      <c r="V806" s="169"/>
      <c r="W806" s="169"/>
      <c r="X806" s="169"/>
      <c r="Y806" s="169"/>
      <c r="Z806" s="169"/>
      <c r="AA806" s="169"/>
      <c r="AB806" s="169"/>
      <c r="AC806" s="169"/>
      <c r="AD806" s="169"/>
      <c r="AE806" s="169"/>
    </row>
    <row r="807" spans="1:31" ht="13.9" customHeight="1">
      <c r="A807" s="169"/>
      <c r="B807" s="169"/>
      <c r="C807" s="169"/>
      <c r="D807" s="169"/>
      <c r="E807" s="169"/>
      <c r="F807" s="169"/>
      <c r="G807" s="169"/>
      <c r="H807" s="169"/>
      <c r="I807" s="169"/>
      <c r="J807" s="169"/>
      <c r="K807" s="169"/>
      <c r="L807" s="169"/>
      <c r="M807" s="169"/>
      <c r="N807" s="169"/>
      <c r="O807" s="169"/>
      <c r="P807" s="169"/>
      <c r="Q807" s="169"/>
      <c r="R807" s="169"/>
      <c r="S807" s="169"/>
      <c r="T807" s="169"/>
      <c r="U807" s="169"/>
      <c r="V807" s="169"/>
      <c r="W807" s="169"/>
      <c r="X807" s="169"/>
      <c r="Y807" s="169"/>
      <c r="Z807" s="169"/>
      <c r="AA807" s="169"/>
      <c r="AB807" s="169"/>
      <c r="AC807" s="169"/>
      <c r="AD807" s="169"/>
      <c r="AE807" s="169"/>
    </row>
    <row r="808" spans="1:31" ht="13.9" customHeight="1">
      <c r="A808" s="169"/>
      <c r="B808" s="169"/>
      <c r="C808" s="169"/>
      <c r="D808" s="169"/>
      <c r="E808" s="169"/>
      <c r="F808" s="169"/>
      <c r="G808" s="169"/>
      <c r="H808" s="169"/>
      <c r="I808" s="169"/>
      <c r="J808" s="169"/>
      <c r="K808" s="169"/>
      <c r="L808" s="169"/>
      <c r="M808" s="169"/>
      <c r="N808" s="169"/>
      <c r="O808" s="169"/>
      <c r="P808" s="169"/>
      <c r="Q808" s="169"/>
      <c r="R808" s="169"/>
      <c r="S808" s="169"/>
      <c r="T808" s="169"/>
      <c r="U808" s="169"/>
      <c r="V808" s="169"/>
      <c r="W808" s="169"/>
      <c r="X808" s="169"/>
      <c r="Y808" s="169"/>
      <c r="Z808" s="169"/>
      <c r="AA808" s="169"/>
      <c r="AB808" s="169"/>
      <c r="AC808" s="169"/>
      <c r="AD808" s="169"/>
      <c r="AE808" s="169"/>
    </row>
    <row r="809" spans="1:31" ht="13.9" customHeight="1">
      <c r="A809" s="169"/>
      <c r="B809" s="169"/>
      <c r="C809" s="169"/>
      <c r="D809" s="169"/>
      <c r="E809" s="169"/>
      <c r="F809" s="169"/>
      <c r="G809" s="169"/>
      <c r="H809" s="169"/>
      <c r="I809" s="169"/>
      <c r="J809" s="169"/>
      <c r="K809" s="169"/>
      <c r="L809" s="169"/>
      <c r="M809" s="169"/>
      <c r="N809" s="169"/>
      <c r="O809" s="169"/>
      <c r="P809" s="169"/>
      <c r="Q809" s="169"/>
      <c r="R809" s="169"/>
      <c r="S809" s="169"/>
      <c r="T809" s="169"/>
      <c r="U809" s="169"/>
      <c r="V809" s="169"/>
      <c r="W809" s="169"/>
      <c r="X809" s="169"/>
      <c r="Y809" s="169"/>
      <c r="Z809" s="169"/>
      <c r="AA809" s="169"/>
      <c r="AB809" s="169"/>
      <c r="AC809" s="169"/>
      <c r="AD809" s="169"/>
      <c r="AE809" s="169"/>
    </row>
    <row r="810" spans="1:31" ht="13.9" customHeight="1">
      <c r="A810" s="169"/>
      <c r="B810" s="169"/>
      <c r="C810" s="169"/>
      <c r="D810" s="169"/>
      <c r="E810" s="169"/>
      <c r="F810" s="169"/>
      <c r="G810" s="169"/>
      <c r="H810" s="169"/>
      <c r="I810" s="169"/>
      <c r="J810" s="169"/>
      <c r="K810" s="169"/>
      <c r="L810" s="169"/>
      <c r="M810" s="169"/>
      <c r="N810" s="169"/>
      <c r="O810" s="169"/>
      <c r="P810" s="169"/>
      <c r="Q810" s="169"/>
      <c r="R810" s="169"/>
      <c r="S810" s="169"/>
      <c r="T810" s="169"/>
      <c r="U810" s="169"/>
      <c r="V810" s="169"/>
      <c r="W810" s="169"/>
      <c r="X810" s="169"/>
      <c r="Y810" s="169"/>
      <c r="Z810" s="169"/>
      <c r="AA810" s="169"/>
      <c r="AB810" s="169"/>
      <c r="AC810" s="169"/>
      <c r="AD810" s="169"/>
      <c r="AE810" s="169"/>
    </row>
    <row r="811" spans="1:31" ht="13.9" customHeight="1">
      <c r="A811" s="169"/>
      <c r="B811" s="169"/>
      <c r="C811" s="169"/>
      <c r="D811" s="169"/>
      <c r="E811" s="169"/>
      <c r="F811" s="169"/>
      <c r="G811" s="169"/>
      <c r="H811" s="169"/>
      <c r="I811" s="169"/>
      <c r="J811" s="169"/>
      <c r="K811" s="169"/>
      <c r="L811" s="169"/>
      <c r="M811" s="169"/>
      <c r="N811" s="169"/>
      <c r="O811" s="169"/>
      <c r="P811" s="169"/>
      <c r="Q811" s="169"/>
      <c r="R811" s="169"/>
      <c r="S811" s="169"/>
      <c r="T811" s="169"/>
      <c r="U811" s="169"/>
      <c r="V811" s="169"/>
      <c r="W811" s="169"/>
      <c r="X811" s="169"/>
      <c r="Y811" s="169"/>
      <c r="Z811" s="169"/>
      <c r="AA811" s="169"/>
      <c r="AB811" s="169"/>
      <c r="AC811" s="169"/>
      <c r="AD811" s="169"/>
      <c r="AE811" s="169"/>
    </row>
    <row r="812" spans="1:31" ht="13.9" customHeight="1">
      <c r="A812" s="169"/>
      <c r="B812" s="169"/>
      <c r="C812" s="169"/>
      <c r="D812" s="169"/>
      <c r="E812" s="169"/>
      <c r="F812" s="169"/>
      <c r="G812" s="169"/>
      <c r="H812" s="169"/>
      <c r="I812" s="169"/>
      <c r="J812" s="169"/>
      <c r="K812" s="169"/>
      <c r="L812" s="169"/>
      <c r="M812" s="169"/>
      <c r="N812" s="169"/>
      <c r="O812" s="169"/>
      <c r="P812" s="169"/>
      <c r="Q812" s="169"/>
      <c r="R812" s="169"/>
      <c r="S812" s="169"/>
      <c r="T812" s="169"/>
      <c r="U812" s="169"/>
      <c r="V812" s="169"/>
      <c r="W812" s="169"/>
      <c r="X812" s="169"/>
      <c r="Y812" s="169"/>
      <c r="Z812" s="169"/>
      <c r="AA812" s="169"/>
      <c r="AB812" s="169"/>
      <c r="AC812" s="169"/>
      <c r="AD812" s="169"/>
      <c r="AE812" s="169"/>
    </row>
    <row r="813" spans="1:31" ht="13.9" customHeight="1">
      <c r="A813" s="169"/>
      <c r="B813" s="169"/>
      <c r="C813" s="169"/>
      <c r="D813" s="169"/>
      <c r="E813" s="169"/>
      <c r="F813" s="169"/>
      <c r="G813" s="169"/>
      <c r="H813" s="169"/>
      <c r="I813" s="169"/>
      <c r="J813" s="169"/>
      <c r="K813" s="169"/>
      <c r="L813" s="169"/>
      <c r="M813" s="169"/>
      <c r="N813" s="169"/>
      <c r="O813" s="169"/>
      <c r="P813" s="169"/>
      <c r="Q813" s="169"/>
      <c r="R813" s="169"/>
      <c r="S813" s="169"/>
      <c r="T813" s="169"/>
      <c r="U813" s="169"/>
      <c r="V813" s="169"/>
      <c r="W813" s="169"/>
      <c r="X813" s="169"/>
      <c r="Y813" s="169"/>
      <c r="Z813" s="169"/>
      <c r="AA813" s="169"/>
      <c r="AB813" s="169"/>
      <c r="AC813" s="169"/>
      <c r="AD813" s="169"/>
      <c r="AE813" s="169"/>
    </row>
    <row r="814" spans="1:31" ht="13.9" customHeight="1">
      <c r="A814" s="169"/>
      <c r="B814" s="169"/>
      <c r="C814" s="169"/>
      <c r="D814" s="169"/>
      <c r="E814" s="169"/>
      <c r="F814" s="169"/>
      <c r="G814" s="169"/>
      <c r="H814" s="169"/>
      <c r="I814" s="169"/>
      <c r="J814" s="169"/>
      <c r="K814" s="169"/>
      <c r="L814" s="169"/>
      <c r="M814" s="169"/>
      <c r="N814" s="169"/>
      <c r="O814" s="169"/>
      <c r="P814" s="169"/>
      <c r="Q814" s="169"/>
      <c r="R814" s="169"/>
      <c r="S814" s="169"/>
      <c r="T814" s="169"/>
      <c r="U814" s="169"/>
      <c r="V814" s="169"/>
      <c r="W814" s="169"/>
      <c r="X814" s="169"/>
      <c r="Y814" s="169"/>
      <c r="Z814" s="169"/>
      <c r="AA814" s="169"/>
      <c r="AB814" s="169"/>
      <c r="AC814" s="169"/>
      <c r="AD814" s="169"/>
      <c r="AE814" s="169"/>
    </row>
    <row r="815" spans="1:31" ht="13.9" customHeight="1">
      <c r="A815" s="169"/>
      <c r="B815" s="169"/>
      <c r="C815" s="169"/>
      <c r="D815" s="169"/>
      <c r="E815" s="169"/>
      <c r="F815" s="169"/>
      <c r="G815" s="169"/>
      <c r="H815" s="169"/>
      <c r="I815" s="169"/>
      <c r="J815" s="169"/>
      <c r="K815" s="169"/>
      <c r="L815" s="169"/>
      <c r="M815" s="169"/>
      <c r="N815" s="169"/>
      <c r="O815" s="169"/>
      <c r="P815" s="169"/>
      <c r="Q815" s="169"/>
      <c r="R815" s="169"/>
      <c r="S815" s="169"/>
      <c r="T815" s="169"/>
      <c r="U815" s="169"/>
      <c r="V815" s="169"/>
      <c r="W815" s="169"/>
      <c r="X815" s="169"/>
      <c r="Y815" s="169"/>
      <c r="Z815" s="169"/>
      <c r="AA815" s="169"/>
      <c r="AB815" s="169"/>
      <c r="AC815" s="169"/>
      <c r="AD815" s="169"/>
      <c r="AE815" s="169"/>
    </row>
    <row r="816" spans="1:31" ht="13.9" customHeight="1">
      <c r="A816" s="169"/>
      <c r="B816" s="169"/>
      <c r="C816" s="169"/>
      <c r="D816" s="169"/>
      <c r="E816" s="169"/>
      <c r="F816" s="169"/>
      <c r="G816" s="169"/>
      <c r="H816" s="169"/>
      <c r="I816" s="169"/>
      <c r="J816" s="169"/>
      <c r="K816" s="169"/>
      <c r="L816" s="169"/>
      <c r="M816" s="169"/>
      <c r="N816" s="169"/>
      <c r="O816" s="169"/>
      <c r="P816" s="169"/>
      <c r="Q816" s="169"/>
      <c r="R816" s="169"/>
      <c r="S816" s="169"/>
      <c r="T816" s="169"/>
      <c r="U816" s="169"/>
      <c r="V816" s="169"/>
      <c r="W816" s="169"/>
      <c r="X816" s="169"/>
      <c r="Y816" s="169"/>
      <c r="Z816" s="169"/>
      <c r="AA816" s="169"/>
      <c r="AB816" s="169"/>
      <c r="AC816" s="169"/>
      <c r="AD816" s="169"/>
      <c r="AE816" s="169"/>
    </row>
    <row r="817" spans="1:31" ht="13.9" customHeight="1">
      <c r="A817" s="169"/>
      <c r="B817" s="169"/>
      <c r="C817" s="169"/>
      <c r="D817" s="169"/>
      <c r="E817" s="169"/>
      <c r="F817" s="169"/>
      <c r="G817" s="169"/>
      <c r="H817" s="169"/>
      <c r="I817" s="169"/>
      <c r="J817" s="169"/>
      <c r="K817" s="169"/>
      <c r="L817" s="169"/>
      <c r="M817" s="169"/>
      <c r="N817" s="169"/>
      <c r="O817" s="169"/>
      <c r="P817" s="169"/>
      <c r="Q817" s="169"/>
      <c r="R817" s="169"/>
      <c r="S817" s="169"/>
      <c r="T817" s="169"/>
      <c r="U817" s="169"/>
      <c r="V817" s="169"/>
      <c r="W817" s="169"/>
      <c r="X817" s="169"/>
      <c r="Y817" s="169"/>
      <c r="Z817" s="169"/>
      <c r="AA817" s="169"/>
      <c r="AB817" s="169"/>
      <c r="AC817" s="169"/>
      <c r="AD817" s="169"/>
      <c r="AE817" s="169"/>
    </row>
    <row r="818" spans="1:31" ht="13.9" customHeight="1">
      <c r="A818" s="169"/>
      <c r="B818" s="169"/>
      <c r="C818" s="169"/>
      <c r="D818" s="169"/>
      <c r="E818" s="169"/>
      <c r="F818" s="169"/>
      <c r="G818" s="169"/>
      <c r="H818" s="169"/>
      <c r="I818" s="169"/>
      <c r="J818" s="169"/>
      <c r="K818" s="169"/>
      <c r="L818" s="169"/>
      <c r="M818" s="169"/>
      <c r="N818" s="169"/>
      <c r="O818" s="169"/>
      <c r="P818" s="169"/>
      <c r="Q818" s="169"/>
      <c r="R818" s="169"/>
      <c r="S818" s="169"/>
      <c r="T818" s="169"/>
      <c r="U818" s="169"/>
      <c r="V818" s="169"/>
      <c r="W818" s="169"/>
      <c r="X818" s="169"/>
      <c r="Y818" s="169"/>
      <c r="Z818" s="169"/>
      <c r="AA818" s="169"/>
      <c r="AB818" s="169"/>
      <c r="AC818" s="169"/>
      <c r="AD818" s="169"/>
      <c r="AE818" s="169"/>
    </row>
    <row r="819" spans="1:31" ht="13.9" customHeight="1">
      <c r="A819" s="169"/>
      <c r="B819" s="169"/>
      <c r="C819" s="169"/>
      <c r="D819" s="169"/>
      <c r="E819" s="169"/>
      <c r="F819" s="169"/>
      <c r="G819" s="169"/>
      <c r="H819" s="169"/>
      <c r="I819" s="169"/>
      <c r="J819" s="169"/>
      <c r="K819" s="169"/>
      <c r="L819" s="169"/>
      <c r="M819" s="169"/>
      <c r="N819" s="169"/>
      <c r="O819" s="169"/>
      <c r="P819" s="169"/>
      <c r="Q819" s="169"/>
      <c r="R819" s="169"/>
      <c r="S819" s="169"/>
      <c r="T819" s="169"/>
      <c r="U819" s="169"/>
      <c r="V819" s="169"/>
      <c r="W819" s="169"/>
      <c r="X819" s="169"/>
      <c r="Y819" s="169"/>
      <c r="Z819" s="169"/>
      <c r="AA819" s="169"/>
      <c r="AB819" s="169"/>
      <c r="AC819" s="169"/>
      <c r="AD819" s="169"/>
      <c r="AE819" s="169"/>
    </row>
    <row r="820" spans="1:31" ht="13.9" customHeight="1">
      <c r="A820" s="169"/>
      <c r="B820" s="169"/>
      <c r="C820" s="169"/>
      <c r="D820" s="169"/>
      <c r="E820" s="169"/>
      <c r="F820" s="169"/>
      <c r="G820" s="169"/>
      <c r="H820" s="169"/>
      <c r="I820" s="169"/>
      <c r="J820" s="169"/>
      <c r="K820" s="169"/>
      <c r="L820" s="169"/>
      <c r="M820" s="169"/>
      <c r="N820" s="169"/>
      <c r="O820" s="169"/>
      <c r="P820" s="169"/>
      <c r="Q820" s="169"/>
      <c r="R820" s="169"/>
      <c r="S820" s="169"/>
      <c r="T820" s="169"/>
      <c r="U820" s="169"/>
      <c r="V820" s="169"/>
      <c r="W820" s="169"/>
      <c r="X820" s="169"/>
      <c r="Y820" s="169"/>
      <c r="Z820" s="169"/>
      <c r="AA820" s="169"/>
      <c r="AB820" s="169"/>
      <c r="AC820" s="169"/>
      <c r="AD820" s="169"/>
      <c r="AE820" s="169"/>
    </row>
    <row r="821" spans="1:31" ht="13.9" customHeight="1">
      <c r="A821" s="169"/>
      <c r="B821" s="169"/>
      <c r="C821" s="169"/>
      <c r="D821" s="169"/>
      <c r="E821" s="169"/>
      <c r="F821" s="169"/>
      <c r="G821" s="169"/>
      <c r="H821" s="169"/>
      <c r="I821" s="169"/>
      <c r="J821" s="169"/>
      <c r="K821" s="169"/>
      <c r="L821" s="169"/>
      <c r="M821" s="169"/>
      <c r="N821" s="169"/>
      <c r="O821" s="169"/>
      <c r="P821" s="169"/>
      <c r="Q821" s="169"/>
      <c r="R821" s="169"/>
      <c r="S821" s="169"/>
      <c r="T821" s="169"/>
      <c r="U821" s="169"/>
      <c r="V821" s="169"/>
      <c r="W821" s="169"/>
      <c r="X821" s="169"/>
      <c r="Y821" s="169"/>
      <c r="Z821" s="169"/>
      <c r="AA821" s="169"/>
      <c r="AB821" s="169"/>
      <c r="AC821" s="169"/>
      <c r="AD821" s="169"/>
      <c r="AE821" s="169"/>
    </row>
    <row r="822" spans="1:31" ht="13.9" customHeight="1">
      <c r="A822" s="169"/>
      <c r="B822" s="169"/>
      <c r="C822" s="169"/>
      <c r="D822" s="169"/>
      <c r="E822" s="169"/>
      <c r="F822" s="169"/>
      <c r="G822" s="169"/>
      <c r="H822" s="169"/>
      <c r="I822" s="169"/>
      <c r="J822" s="169"/>
      <c r="K822" s="169"/>
      <c r="L822" s="169"/>
      <c r="M822" s="169"/>
      <c r="N822" s="169"/>
      <c r="O822" s="169"/>
      <c r="P822" s="169"/>
      <c r="Q822" s="169"/>
      <c r="R822" s="169"/>
      <c r="S822" s="169"/>
      <c r="T822" s="169"/>
      <c r="U822" s="169"/>
      <c r="V822" s="169"/>
      <c r="W822" s="169"/>
      <c r="X822" s="169"/>
      <c r="Y822" s="169"/>
      <c r="Z822" s="169"/>
      <c r="AA822" s="169"/>
      <c r="AB822" s="169"/>
      <c r="AC822" s="169"/>
      <c r="AD822" s="169"/>
      <c r="AE822" s="169"/>
    </row>
    <row r="823" spans="1:31" ht="13.9" customHeight="1">
      <c r="A823" s="169"/>
      <c r="B823" s="169"/>
      <c r="C823" s="169"/>
      <c r="D823" s="169"/>
      <c r="E823" s="169"/>
      <c r="F823" s="169"/>
      <c r="G823" s="169"/>
      <c r="H823" s="169"/>
      <c r="I823" s="169"/>
      <c r="J823" s="169"/>
      <c r="K823" s="169"/>
      <c r="L823" s="169"/>
      <c r="M823" s="169"/>
      <c r="N823" s="169"/>
      <c r="O823" s="169"/>
      <c r="P823" s="169"/>
      <c r="Q823" s="169"/>
      <c r="R823" s="169"/>
      <c r="S823" s="169"/>
      <c r="T823" s="169"/>
      <c r="U823" s="169"/>
      <c r="V823" s="169"/>
      <c r="W823" s="169"/>
      <c r="X823" s="169"/>
      <c r="Y823" s="169"/>
      <c r="Z823" s="169"/>
      <c r="AA823" s="169"/>
      <c r="AB823" s="169"/>
      <c r="AC823" s="169"/>
      <c r="AD823" s="169"/>
      <c r="AE823" s="169"/>
    </row>
    <row r="824" spans="1:31" ht="13.9" customHeight="1">
      <c r="A824" s="169"/>
      <c r="B824" s="169"/>
      <c r="C824" s="169"/>
      <c r="D824" s="169"/>
      <c r="E824" s="169"/>
      <c r="F824" s="169"/>
      <c r="G824" s="169"/>
      <c r="H824" s="169"/>
      <c r="I824" s="169"/>
      <c r="J824" s="169"/>
      <c r="K824" s="169"/>
      <c r="L824" s="169"/>
      <c r="M824" s="169"/>
      <c r="N824" s="169"/>
      <c r="O824" s="169"/>
      <c r="P824" s="169"/>
      <c r="Q824" s="169"/>
      <c r="R824" s="169"/>
      <c r="S824" s="169"/>
      <c r="T824" s="169"/>
      <c r="U824" s="169"/>
      <c r="V824" s="169"/>
      <c r="W824" s="169"/>
      <c r="X824" s="169"/>
      <c r="Y824" s="169"/>
      <c r="Z824" s="169"/>
      <c r="AA824" s="169"/>
      <c r="AB824" s="169"/>
      <c r="AC824" s="169"/>
      <c r="AD824" s="169"/>
      <c r="AE824" s="169"/>
    </row>
    <row r="825" spans="1:31" ht="13.9" customHeight="1">
      <c r="A825" s="169"/>
      <c r="B825" s="169"/>
      <c r="C825" s="169"/>
      <c r="D825" s="169"/>
      <c r="E825" s="169"/>
      <c r="F825" s="169"/>
      <c r="G825" s="169"/>
      <c r="H825" s="169"/>
      <c r="I825" s="169"/>
      <c r="J825" s="169"/>
      <c r="K825" s="169"/>
      <c r="L825" s="169"/>
      <c r="M825" s="169"/>
      <c r="N825" s="169"/>
      <c r="O825" s="169"/>
      <c r="P825" s="169"/>
      <c r="Q825" s="169"/>
      <c r="R825" s="169"/>
      <c r="S825" s="169"/>
      <c r="T825" s="169"/>
      <c r="U825" s="169"/>
      <c r="V825" s="169"/>
      <c r="W825" s="169"/>
      <c r="X825" s="169"/>
      <c r="Y825" s="169"/>
      <c r="Z825" s="169"/>
      <c r="AA825" s="169"/>
      <c r="AB825" s="169"/>
      <c r="AC825" s="169"/>
      <c r="AD825" s="169"/>
      <c r="AE825" s="169"/>
    </row>
    <row r="826" spans="1:31" ht="13.9" customHeight="1">
      <c r="A826" s="169"/>
      <c r="B826" s="169"/>
      <c r="C826" s="169"/>
      <c r="D826" s="169"/>
      <c r="E826" s="169"/>
      <c r="F826" s="169"/>
      <c r="G826" s="169"/>
      <c r="H826" s="169"/>
      <c r="I826" s="169"/>
      <c r="J826" s="169"/>
      <c r="K826" s="169"/>
      <c r="L826" s="169"/>
      <c r="M826" s="169"/>
      <c r="N826" s="169"/>
      <c r="O826" s="169"/>
      <c r="P826" s="169"/>
      <c r="Q826" s="169"/>
      <c r="R826" s="169"/>
      <c r="S826" s="169"/>
      <c r="T826" s="169"/>
      <c r="U826" s="169"/>
      <c r="V826" s="169"/>
      <c r="W826" s="169"/>
      <c r="X826" s="169"/>
      <c r="Y826" s="169"/>
      <c r="Z826" s="169"/>
      <c r="AA826" s="169"/>
      <c r="AB826" s="169"/>
      <c r="AC826" s="169"/>
      <c r="AD826" s="169"/>
      <c r="AE826" s="169"/>
    </row>
    <row r="827" spans="1:31" ht="13.9" customHeight="1">
      <c r="A827" s="169"/>
      <c r="B827" s="169"/>
      <c r="C827" s="169"/>
      <c r="D827" s="169"/>
      <c r="E827" s="169"/>
      <c r="F827" s="169"/>
      <c r="G827" s="169"/>
      <c r="H827" s="169"/>
      <c r="I827" s="169"/>
      <c r="J827" s="169"/>
      <c r="K827" s="169"/>
      <c r="L827" s="169"/>
      <c r="M827" s="169"/>
      <c r="N827" s="169"/>
      <c r="O827" s="169"/>
      <c r="P827" s="169"/>
      <c r="Q827" s="169"/>
      <c r="R827" s="169"/>
      <c r="S827" s="169"/>
      <c r="T827" s="169"/>
      <c r="U827" s="169"/>
      <c r="V827" s="169"/>
      <c r="W827" s="169"/>
      <c r="X827" s="169"/>
      <c r="Y827" s="169"/>
      <c r="Z827" s="169"/>
      <c r="AA827" s="169"/>
      <c r="AB827" s="169"/>
      <c r="AC827" s="169"/>
      <c r="AD827" s="169"/>
      <c r="AE827" s="169"/>
    </row>
    <row r="828" spans="1:31" ht="13.9" customHeight="1">
      <c r="A828" s="169"/>
      <c r="B828" s="169"/>
      <c r="C828" s="169"/>
      <c r="D828" s="169"/>
      <c r="E828" s="169"/>
      <c r="F828" s="169"/>
      <c r="G828" s="169"/>
      <c r="H828" s="169"/>
      <c r="I828" s="169"/>
      <c r="J828" s="169"/>
      <c r="K828" s="169"/>
      <c r="L828" s="169"/>
      <c r="M828" s="169"/>
      <c r="N828" s="169"/>
      <c r="O828" s="169"/>
      <c r="P828" s="169"/>
      <c r="Q828" s="169"/>
      <c r="R828" s="169"/>
      <c r="S828" s="169"/>
      <c r="T828" s="169"/>
      <c r="U828" s="169"/>
      <c r="V828" s="169"/>
      <c r="W828" s="169"/>
      <c r="X828" s="169"/>
      <c r="Y828" s="169"/>
      <c r="Z828" s="169"/>
      <c r="AA828" s="169"/>
      <c r="AB828" s="169"/>
      <c r="AC828" s="169"/>
      <c r="AD828" s="169"/>
      <c r="AE828" s="169"/>
    </row>
    <row r="829" spans="1:31" ht="13.9" customHeight="1">
      <c r="A829" s="169"/>
      <c r="B829" s="169"/>
      <c r="C829" s="169"/>
      <c r="D829" s="169"/>
      <c r="E829" s="169"/>
      <c r="F829" s="169"/>
      <c r="G829" s="169"/>
      <c r="H829" s="169"/>
      <c r="I829" s="169"/>
      <c r="J829" s="169"/>
      <c r="K829" s="169"/>
      <c r="L829" s="169"/>
      <c r="M829" s="169"/>
      <c r="N829" s="169"/>
      <c r="O829" s="169"/>
      <c r="P829" s="169"/>
      <c r="Q829" s="169"/>
      <c r="R829" s="169"/>
      <c r="S829" s="169"/>
      <c r="T829" s="169"/>
      <c r="U829" s="169"/>
      <c r="V829" s="169"/>
      <c r="W829" s="169"/>
      <c r="X829" s="169"/>
      <c r="Y829" s="169"/>
      <c r="Z829" s="169"/>
      <c r="AA829" s="169"/>
      <c r="AB829" s="169"/>
      <c r="AC829" s="169"/>
      <c r="AD829" s="169"/>
      <c r="AE829" s="169"/>
    </row>
    <row r="830" spans="1:31" ht="13.9" customHeight="1">
      <c r="A830" s="169"/>
      <c r="B830" s="169"/>
      <c r="C830" s="169"/>
      <c r="D830" s="169"/>
      <c r="E830" s="169"/>
      <c r="F830" s="169"/>
      <c r="G830" s="169"/>
      <c r="H830" s="169"/>
      <c r="I830" s="169"/>
      <c r="J830" s="169"/>
      <c r="K830" s="169"/>
      <c r="L830" s="169"/>
      <c r="M830" s="169"/>
      <c r="N830" s="169"/>
      <c r="O830" s="169"/>
      <c r="P830" s="169"/>
      <c r="Q830" s="169"/>
      <c r="R830" s="169"/>
      <c r="S830" s="169"/>
      <c r="T830" s="169"/>
      <c r="U830" s="169"/>
      <c r="V830" s="169"/>
      <c r="W830" s="169"/>
      <c r="X830" s="169"/>
      <c r="Y830" s="169"/>
      <c r="Z830" s="169"/>
      <c r="AA830" s="169"/>
      <c r="AB830" s="169"/>
      <c r="AC830" s="169"/>
      <c r="AD830" s="169"/>
      <c r="AE830" s="169"/>
    </row>
    <row r="831" spans="1:31" ht="13.9" customHeight="1">
      <c r="A831" s="169"/>
      <c r="B831" s="169"/>
      <c r="C831" s="169"/>
      <c r="D831" s="169"/>
      <c r="E831" s="169"/>
      <c r="F831" s="169"/>
      <c r="G831" s="169"/>
      <c r="H831" s="169"/>
      <c r="I831" s="169"/>
      <c r="J831" s="169"/>
      <c r="K831" s="169"/>
      <c r="L831" s="169"/>
      <c r="M831" s="169"/>
      <c r="N831" s="169"/>
      <c r="O831" s="169"/>
      <c r="P831" s="169"/>
      <c r="Q831" s="169"/>
      <c r="R831" s="169"/>
      <c r="S831" s="169"/>
      <c r="T831" s="169"/>
      <c r="U831" s="169"/>
      <c r="V831" s="169"/>
      <c r="W831" s="169"/>
      <c r="X831" s="169"/>
      <c r="Y831" s="169"/>
      <c r="Z831" s="169"/>
      <c r="AA831" s="169"/>
      <c r="AB831" s="169"/>
      <c r="AC831" s="169"/>
      <c r="AD831" s="169"/>
      <c r="AE831" s="169"/>
    </row>
    <row r="832" spans="1:31" ht="13.9" customHeight="1">
      <c r="A832" s="169"/>
      <c r="B832" s="169"/>
      <c r="C832" s="169"/>
      <c r="D832" s="169"/>
      <c r="E832" s="169"/>
      <c r="F832" s="169"/>
      <c r="G832" s="169"/>
      <c r="H832" s="169"/>
      <c r="I832" s="169"/>
      <c r="J832" s="169"/>
      <c r="K832" s="169"/>
      <c r="L832" s="169"/>
      <c r="M832" s="169"/>
      <c r="N832" s="169"/>
      <c r="O832" s="169"/>
      <c r="P832" s="169"/>
      <c r="Q832" s="169"/>
      <c r="R832" s="169"/>
      <c r="S832" s="169"/>
      <c r="T832" s="169"/>
      <c r="U832" s="169"/>
      <c r="V832" s="169"/>
      <c r="W832" s="169"/>
      <c r="X832" s="169"/>
      <c r="Y832" s="169"/>
      <c r="Z832" s="169"/>
      <c r="AA832" s="169"/>
      <c r="AB832" s="169"/>
      <c r="AC832" s="169"/>
      <c r="AD832" s="169"/>
      <c r="AE832" s="169"/>
    </row>
    <row r="833" spans="1:31" ht="13.9" customHeight="1">
      <c r="A833" s="169"/>
      <c r="B833" s="169"/>
      <c r="C833" s="169"/>
      <c r="D833" s="169"/>
      <c r="E833" s="169"/>
      <c r="F833" s="169"/>
      <c r="G833" s="169"/>
      <c r="H833" s="169"/>
      <c r="I833" s="169"/>
      <c r="J833" s="169"/>
      <c r="K833" s="169"/>
      <c r="L833" s="169"/>
      <c r="M833" s="169"/>
      <c r="N833" s="169"/>
      <c r="O833" s="169"/>
      <c r="P833" s="169"/>
      <c r="Q833" s="169"/>
      <c r="R833" s="169"/>
      <c r="S833" s="169"/>
      <c r="T833" s="169"/>
      <c r="U833" s="169"/>
      <c r="V833" s="169"/>
      <c r="W833" s="169"/>
      <c r="X833" s="169"/>
      <c r="Y833" s="169"/>
      <c r="Z833" s="169"/>
      <c r="AA833" s="169"/>
      <c r="AB833" s="169"/>
      <c r="AC833" s="169"/>
      <c r="AD833" s="169"/>
      <c r="AE833" s="169"/>
    </row>
    <row r="834" spans="1:31" ht="13.9" customHeight="1">
      <c r="A834" s="169"/>
      <c r="B834" s="169"/>
      <c r="C834" s="169"/>
      <c r="D834" s="169"/>
      <c r="E834" s="169"/>
      <c r="F834" s="169"/>
      <c r="G834" s="169"/>
      <c r="H834" s="169"/>
      <c r="I834" s="169"/>
      <c r="J834" s="169"/>
      <c r="K834" s="169"/>
      <c r="L834" s="169"/>
      <c r="M834" s="169"/>
      <c r="N834" s="169"/>
      <c r="O834" s="169"/>
      <c r="P834" s="169"/>
      <c r="Q834" s="169"/>
      <c r="R834" s="169"/>
      <c r="S834" s="169"/>
      <c r="T834" s="169"/>
      <c r="U834" s="169"/>
      <c r="V834" s="169"/>
      <c r="W834" s="169"/>
      <c r="X834" s="169"/>
      <c r="Y834" s="169"/>
      <c r="Z834" s="169"/>
      <c r="AA834" s="169"/>
      <c r="AB834" s="169"/>
      <c r="AC834" s="169"/>
      <c r="AD834" s="169"/>
      <c r="AE834" s="169"/>
    </row>
    <row r="835" spans="1:31" ht="13.9" customHeight="1">
      <c r="A835" s="169"/>
      <c r="B835" s="169"/>
      <c r="C835" s="169"/>
      <c r="D835" s="169"/>
      <c r="E835" s="169"/>
      <c r="F835" s="169"/>
      <c r="G835" s="169"/>
      <c r="H835" s="169"/>
      <c r="I835" s="169"/>
      <c r="J835" s="169"/>
      <c r="K835" s="169"/>
      <c r="L835" s="169"/>
      <c r="M835" s="169"/>
      <c r="N835" s="169"/>
      <c r="O835" s="169"/>
      <c r="P835" s="169"/>
      <c r="Q835" s="169"/>
      <c r="R835" s="169"/>
      <c r="S835" s="169"/>
      <c r="T835" s="169"/>
      <c r="U835" s="169"/>
      <c r="V835" s="169"/>
      <c r="W835" s="169"/>
      <c r="X835" s="169"/>
      <c r="Y835" s="169"/>
      <c r="Z835" s="169"/>
      <c r="AA835" s="169"/>
      <c r="AB835" s="169"/>
      <c r="AC835" s="169"/>
      <c r="AD835" s="169"/>
      <c r="AE835" s="169"/>
    </row>
    <row r="836" spans="1:31" ht="13.9" customHeight="1">
      <c r="A836" s="169"/>
      <c r="B836" s="169"/>
      <c r="C836" s="169"/>
      <c r="D836" s="169"/>
      <c r="E836" s="169"/>
      <c r="F836" s="169"/>
      <c r="G836" s="169"/>
      <c r="H836" s="169"/>
      <c r="I836" s="169"/>
      <c r="J836" s="169"/>
      <c r="K836" s="169"/>
      <c r="L836" s="169"/>
      <c r="M836" s="169"/>
      <c r="N836" s="169"/>
      <c r="O836" s="169"/>
      <c r="P836" s="169"/>
      <c r="Q836" s="169"/>
      <c r="R836" s="169"/>
      <c r="S836" s="169"/>
      <c r="T836" s="169"/>
      <c r="U836" s="169"/>
      <c r="V836" s="169"/>
      <c r="W836" s="169"/>
      <c r="X836" s="169"/>
      <c r="Y836" s="169"/>
      <c r="Z836" s="169"/>
      <c r="AA836" s="169"/>
      <c r="AB836" s="169"/>
      <c r="AC836" s="169"/>
      <c r="AD836" s="169"/>
      <c r="AE836" s="169"/>
    </row>
    <row r="837" spans="1:31" ht="13.9" customHeight="1">
      <c r="A837" s="169"/>
      <c r="B837" s="169"/>
      <c r="C837" s="169"/>
      <c r="D837" s="169"/>
      <c r="E837" s="169"/>
      <c r="F837" s="169"/>
      <c r="G837" s="169"/>
      <c r="H837" s="169"/>
      <c r="I837" s="169"/>
      <c r="J837" s="169"/>
      <c r="K837" s="169"/>
      <c r="L837" s="169"/>
      <c r="M837" s="169"/>
      <c r="N837" s="169"/>
      <c r="O837" s="169"/>
      <c r="P837" s="169"/>
      <c r="Q837" s="169"/>
      <c r="R837" s="169"/>
      <c r="S837" s="169"/>
      <c r="T837" s="169"/>
      <c r="U837" s="169"/>
      <c r="V837" s="169"/>
      <c r="W837" s="169"/>
      <c r="X837" s="169"/>
      <c r="Y837" s="169"/>
      <c r="Z837" s="169"/>
      <c r="AA837" s="169"/>
      <c r="AB837" s="169"/>
      <c r="AC837" s="169"/>
      <c r="AD837" s="169"/>
      <c r="AE837" s="169"/>
    </row>
    <row r="838" spans="1:31" ht="13.9" customHeight="1">
      <c r="A838" s="169"/>
      <c r="B838" s="169"/>
      <c r="C838" s="169"/>
      <c r="D838" s="169"/>
      <c r="E838" s="169"/>
      <c r="F838" s="169"/>
      <c r="G838" s="169"/>
      <c r="H838" s="169"/>
      <c r="I838" s="169"/>
      <c r="J838" s="169"/>
      <c r="K838" s="169"/>
      <c r="L838" s="169"/>
      <c r="M838" s="169"/>
      <c r="N838" s="169"/>
      <c r="O838" s="169"/>
      <c r="P838" s="169"/>
      <c r="Q838" s="169"/>
      <c r="R838" s="169"/>
      <c r="S838" s="169"/>
      <c r="T838" s="169"/>
      <c r="U838" s="169"/>
      <c r="V838" s="169"/>
      <c r="W838" s="169"/>
      <c r="X838" s="169"/>
      <c r="Y838" s="169"/>
      <c r="Z838" s="169"/>
      <c r="AA838" s="169"/>
      <c r="AB838" s="169"/>
      <c r="AC838" s="169"/>
      <c r="AD838" s="169"/>
      <c r="AE838" s="169"/>
    </row>
    <row r="839" spans="1:31" ht="13.9" customHeight="1">
      <c r="A839" s="169"/>
      <c r="B839" s="169"/>
      <c r="C839" s="169"/>
      <c r="D839" s="169"/>
      <c r="E839" s="169"/>
      <c r="F839" s="169"/>
      <c r="G839" s="169"/>
      <c r="H839" s="169"/>
      <c r="I839" s="169"/>
      <c r="J839" s="169"/>
      <c r="K839" s="169"/>
      <c r="L839" s="169"/>
      <c r="M839" s="169"/>
      <c r="N839" s="169"/>
      <c r="O839" s="169"/>
      <c r="P839" s="169"/>
      <c r="Q839" s="169"/>
      <c r="R839" s="169"/>
      <c r="S839" s="169"/>
      <c r="T839" s="169"/>
      <c r="U839" s="169"/>
      <c r="V839" s="169"/>
      <c r="W839" s="169"/>
      <c r="X839" s="169"/>
      <c r="Y839" s="169"/>
      <c r="Z839" s="169"/>
      <c r="AA839" s="169"/>
      <c r="AB839" s="169"/>
      <c r="AC839" s="169"/>
      <c r="AD839" s="169"/>
      <c r="AE839" s="169"/>
    </row>
    <row r="840" spans="1:31" ht="13.9" customHeight="1">
      <c r="A840" s="169"/>
      <c r="B840" s="169"/>
      <c r="C840" s="169"/>
      <c r="D840" s="169"/>
      <c r="E840" s="169"/>
      <c r="F840" s="169"/>
      <c r="G840" s="169"/>
      <c r="H840" s="169"/>
      <c r="I840" s="169"/>
      <c r="J840" s="169"/>
      <c r="K840" s="169"/>
      <c r="L840" s="169"/>
      <c r="M840" s="169"/>
      <c r="N840" s="169"/>
      <c r="O840" s="169"/>
      <c r="P840" s="169"/>
      <c r="Q840" s="169"/>
      <c r="R840" s="169"/>
      <c r="S840" s="169"/>
      <c r="T840" s="169"/>
      <c r="U840" s="169"/>
      <c r="V840" s="169"/>
      <c r="W840" s="169"/>
      <c r="X840" s="169"/>
      <c r="Y840" s="169"/>
      <c r="Z840" s="169"/>
      <c r="AA840" s="169"/>
      <c r="AB840" s="169"/>
      <c r="AC840" s="169"/>
      <c r="AD840" s="169"/>
      <c r="AE840" s="169"/>
    </row>
    <row r="841" spans="1:31" ht="13.9" customHeight="1">
      <c r="A841" s="169"/>
      <c r="B841" s="169"/>
      <c r="C841" s="169"/>
      <c r="D841" s="169"/>
      <c r="E841" s="169"/>
      <c r="F841" s="169"/>
      <c r="G841" s="169"/>
      <c r="H841" s="169"/>
      <c r="I841" s="169"/>
      <c r="J841" s="169"/>
      <c r="K841" s="169"/>
      <c r="L841" s="169"/>
      <c r="M841" s="169"/>
      <c r="N841" s="169"/>
      <c r="O841" s="169"/>
      <c r="P841" s="169"/>
      <c r="Q841" s="169"/>
      <c r="R841" s="169"/>
      <c r="S841" s="169"/>
      <c r="T841" s="169"/>
      <c r="U841" s="169"/>
      <c r="V841" s="169"/>
      <c r="W841" s="169"/>
      <c r="X841" s="169"/>
      <c r="Y841" s="169"/>
      <c r="Z841" s="169"/>
      <c r="AA841" s="169"/>
      <c r="AB841" s="169"/>
      <c r="AC841" s="169"/>
      <c r="AD841" s="169"/>
      <c r="AE841" s="169"/>
    </row>
    <row r="842" spans="1:31" ht="13.9" customHeight="1">
      <c r="A842" s="169"/>
      <c r="B842" s="169"/>
      <c r="C842" s="169"/>
      <c r="D842" s="169"/>
      <c r="E842" s="169"/>
      <c r="F842" s="169"/>
      <c r="G842" s="169"/>
      <c r="H842" s="169"/>
      <c r="I842" s="169"/>
      <c r="J842" s="169"/>
      <c r="K842" s="169"/>
      <c r="L842" s="169"/>
      <c r="M842" s="169"/>
      <c r="N842" s="169"/>
      <c r="O842" s="169"/>
      <c r="P842" s="169"/>
      <c r="Q842" s="169"/>
      <c r="R842" s="169"/>
      <c r="S842" s="169"/>
      <c r="T842" s="169"/>
      <c r="U842" s="169"/>
      <c r="V842" s="169"/>
      <c r="W842" s="169"/>
      <c r="X842" s="169"/>
      <c r="Y842" s="169"/>
      <c r="Z842" s="169"/>
      <c r="AA842" s="169"/>
      <c r="AB842" s="169"/>
      <c r="AC842" s="169"/>
      <c r="AD842" s="169"/>
      <c r="AE842" s="169"/>
    </row>
    <row r="843" spans="1:31" ht="13.9" customHeight="1">
      <c r="A843" s="169"/>
      <c r="B843" s="169"/>
      <c r="C843" s="169"/>
      <c r="D843" s="169"/>
      <c r="E843" s="169"/>
      <c r="F843" s="169"/>
      <c r="G843" s="169"/>
      <c r="H843" s="169"/>
      <c r="I843" s="169"/>
      <c r="J843" s="169"/>
      <c r="K843" s="169"/>
      <c r="L843" s="169"/>
      <c r="M843" s="169"/>
      <c r="N843" s="169"/>
      <c r="O843" s="169"/>
      <c r="P843" s="169"/>
      <c r="Q843" s="169"/>
      <c r="R843" s="169"/>
      <c r="S843" s="169"/>
      <c r="T843" s="169"/>
      <c r="U843" s="169"/>
      <c r="V843" s="169"/>
      <c r="W843" s="169"/>
      <c r="X843" s="169"/>
      <c r="Y843" s="169"/>
      <c r="Z843" s="169"/>
      <c r="AA843" s="169"/>
      <c r="AB843" s="169"/>
      <c r="AC843" s="169"/>
      <c r="AD843" s="169"/>
      <c r="AE843" s="169"/>
    </row>
    <row r="844" spans="1:31" ht="13.9" customHeight="1">
      <c r="A844" s="169"/>
      <c r="B844" s="169"/>
      <c r="C844" s="169"/>
      <c r="D844" s="169"/>
      <c r="E844" s="169"/>
      <c r="F844" s="169"/>
      <c r="G844" s="169"/>
      <c r="H844" s="169"/>
      <c r="I844" s="169"/>
      <c r="J844" s="169"/>
      <c r="K844" s="169"/>
      <c r="L844" s="169"/>
      <c r="M844" s="169"/>
      <c r="N844" s="169"/>
      <c r="O844" s="169"/>
      <c r="P844" s="169"/>
      <c r="Q844" s="169"/>
      <c r="R844" s="169"/>
      <c r="S844" s="169"/>
      <c r="T844" s="169"/>
      <c r="U844" s="169"/>
      <c r="V844" s="169"/>
      <c r="W844" s="169"/>
      <c r="X844" s="169"/>
      <c r="Y844" s="169"/>
      <c r="Z844" s="169"/>
      <c r="AA844" s="169"/>
      <c r="AB844" s="169"/>
      <c r="AC844" s="169"/>
      <c r="AD844" s="169"/>
      <c r="AE844" s="169"/>
    </row>
    <row r="845" spans="1:31" ht="13.9" customHeight="1">
      <c r="A845" s="169"/>
      <c r="B845" s="169"/>
      <c r="C845" s="169"/>
      <c r="D845" s="169"/>
      <c r="E845" s="169"/>
      <c r="F845" s="169"/>
      <c r="G845" s="169"/>
      <c r="H845" s="169"/>
      <c r="I845" s="169"/>
      <c r="J845" s="169"/>
      <c r="K845" s="169"/>
      <c r="L845" s="169"/>
      <c r="M845" s="169"/>
      <c r="N845" s="169"/>
      <c r="O845" s="169"/>
      <c r="P845" s="169"/>
      <c r="Q845" s="169"/>
      <c r="R845" s="169"/>
      <c r="S845" s="169"/>
      <c r="T845" s="169"/>
      <c r="U845" s="169"/>
      <c r="V845" s="169"/>
      <c r="W845" s="169"/>
      <c r="X845" s="169"/>
      <c r="Y845" s="169"/>
      <c r="Z845" s="169"/>
      <c r="AA845" s="169"/>
      <c r="AB845" s="169"/>
      <c r="AC845" s="169"/>
      <c r="AD845" s="169"/>
      <c r="AE845" s="169"/>
    </row>
    <row r="846" spans="1:31" ht="13.9" customHeight="1">
      <c r="A846" s="169"/>
      <c r="B846" s="169"/>
      <c r="C846" s="169"/>
      <c r="D846" s="169"/>
      <c r="E846" s="169"/>
      <c r="F846" s="169"/>
      <c r="G846" s="169"/>
      <c r="H846" s="169"/>
      <c r="I846" s="169"/>
      <c r="J846" s="169"/>
      <c r="K846" s="169"/>
      <c r="L846" s="169"/>
      <c r="M846" s="169"/>
      <c r="N846" s="169"/>
      <c r="O846" s="169"/>
      <c r="P846" s="169"/>
      <c r="Q846" s="169"/>
      <c r="R846" s="169"/>
      <c r="S846" s="169"/>
      <c r="T846" s="169"/>
      <c r="U846" s="169"/>
      <c r="V846" s="169"/>
      <c r="W846" s="169"/>
      <c r="X846" s="169"/>
      <c r="Y846" s="169"/>
      <c r="Z846" s="169"/>
      <c r="AA846" s="169"/>
      <c r="AB846" s="169"/>
      <c r="AC846" s="169"/>
      <c r="AD846" s="169"/>
      <c r="AE846" s="169"/>
    </row>
    <row r="847" spans="1:31" ht="13.9" customHeight="1">
      <c r="A847" s="169"/>
      <c r="B847" s="169"/>
      <c r="C847" s="169"/>
      <c r="D847" s="169"/>
      <c r="E847" s="169"/>
      <c r="F847" s="169"/>
      <c r="G847" s="169"/>
      <c r="H847" s="169"/>
      <c r="I847" s="169"/>
      <c r="J847" s="169"/>
      <c r="K847" s="169"/>
      <c r="L847" s="169"/>
      <c r="M847" s="169"/>
      <c r="N847" s="169"/>
      <c r="O847" s="169"/>
      <c r="P847" s="169"/>
      <c r="Q847" s="169"/>
      <c r="R847" s="169"/>
      <c r="S847" s="169"/>
      <c r="T847" s="169"/>
      <c r="U847" s="169"/>
      <c r="V847" s="169"/>
      <c r="W847" s="169"/>
      <c r="X847" s="169"/>
      <c r="Y847" s="169"/>
      <c r="Z847" s="169"/>
      <c r="AA847" s="169"/>
      <c r="AB847" s="169"/>
      <c r="AC847" s="169"/>
      <c r="AD847" s="169"/>
      <c r="AE847" s="169"/>
    </row>
    <row r="848" spans="1:31" ht="13.9" customHeight="1">
      <c r="A848" s="169"/>
      <c r="B848" s="169"/>
      <c r="C848" s="169"/>
      <c r="D848" s="169"/>
      <c r="E848" s="169"/>
      <c r="F848" s="169"/>
      <c r="G848" s="169"/>
      <c r="H848" s="169"/>
      <c r="I848" s="169"/>
      <c r="J848" s="169"/>
      <c r="K848" s="169"/>
      <c r="L848" s="169"/>
      <c r="M848" s="169"/>
      <c r="N848" s="169"/>
      <c r="O848" s="169"/>
      <c r="P848" s="169"/>
      <c r="Q848" s="169"/>
      <c r="R848" s="169"/>
      <c r="S848" s="169"/>
      <c r="T848" s="169"/>
      <c r="U848" s="169"/>
      <c r="V848" s="169"/>
      <c r="W848" s="169"/>
      <c r="X848" s="169"/>
      <c r="Y848" s="169"/>
      <c r="Z848" s="169"/>
      <c r="AA848" s="169"/>
      <c r="AB848" s="169"/>
      <c r="AC848" s="169"/>
      <c r="AD848" s="169"/>
      <c r="AE848" s="169"/>
    </row>
    <row r="849" spans="1:31" ht="13.9" customHeight="1">
      <c r="A849" s="169"/>
      <c r="B849" s="169"/>
      <c r="C849" s="169"/>
      <c r="D849" s="169"/>
      <c r="E849" s="169"/>
      <c r="F849" s="169"/>
      <c r="G849" s="169"/>
      <c r="H849" s="169"/>
      <c r="I849" s="169"/>
      <c r="J849" s="169"/>
      <c r="K849" s="169"/>
      <c r="L849" s="169"/>
      <c r="M849" s="169"/>
      <c r="N849" s="169"/>
      <c r="O849" s="169"/>
      <c r="P849" s="169"/>
      <c r="Q849" s="169"/>
      <c r="R849" s="169"/>
      <c r="S849" s="169"/>
      <c r="T849" s="169"/>
      <c r="U849" s="169"/>
      <c r="V849" s="169"/>
      <c r="W849" s="169"/>
      <c r="X849" s="169"/>
      <c r="Y849" s="169"/>
      <c r="Z849" s="169"/>
      <c r="AA849" s="169"/>
      <c r="AB849" s="169"/>
      <c r="AC849" s="169"/>
      <c r="AD849" s="169"/>
      <c r="AE849" s="169"/>
    </row>
    <row r="850" spans="1:31" ht="13.9" customHeight="1">
      <c r="A850" s="169"/>
      <c r="B850" s="169"/>
      <c r="C850" s="169"/>
      <c r="D850" s="169"/>
      <c r="E850" s="169"/>
      <c r="F850" s="169"/>
      <c r="G850" s="169"/>
      <c r="H850" s="169"/>
      <c r="I850" s="169"/>
      <c r="J850" s="169"/>
      <c r="K850" s="169"/>
      <c r="L850" s="169"/>
      <c r="M850" s="169"/>
      <c r="N850" s="169"/>
      <c r="O850" s="169"/>
      <c r="P850" s="169"/>
      <c r="Q850" s="169"/>
      <c r="R850" s="169"/>
      <c r="S850" s="169"/>
      <c r="T850" s="169"/>
      <c r="U850" s="169"/>
      <c r="V850" s="169"/>
      <c r="W850" s="169"/>
      <c r="X850" s="169"/>
      <c r="Y850" s="169"/>
      <c r="Z850" s="169"/>
      <c r="AA850" s="169"/>
      <c r="AB850" s="169"/>
      <c r="AC850" s="169"/>
      <c r="AD850" s="169"/>
      <c r="AE850" s="169"/>
    </row>
    <row r="851" spans="1:31" ht="13.9" customHeight="1">
      <c r="A851" s="169"/>
      <c r="B851" s="169"/>
      <c r="C851" s="169"/>
      <c r="D851" s="169"/>
      <c r="E851" s="169"/>
      <c r="F851" s="169"/>
      <c r="G851" s="169"/>
      <c r="H851" s="169"/>
      <c r="I851" s="169"/>
      <c r="J851" s="169"/>
      <c r="K851" s="169"/>
      <c r="L851" s="169"/>
      <c r="M851" s="169"/>
      <c r="N851" s="169"/>
      <c r="O851" s="169"/>
      <c r="P851" s="169"/>
      <c r="Q851" s="169"/>
      <c r="R851" s="169"/>
      <c r="S851" s="169"/>
      <c r="T851" s="169"/>
      <c r="U851" s="169"/>
      <c r="V851" s="169"/>
      <c r="W851" s="169"/>
      <c r="X851" s="169"/>
      <c r="Y851" s="169"/>
      <c r="Z851" s="169"/>
      <c r="AA851" s="169"/>
      <c r="AB851" s="169"/>
      <c r="AC851" s="169"/>
      <c r="AD851" s="169"/>
      <c r="AE851" s="169"/>
    </row>
    <row r="852" spans="1:31" ht="13.9" customHeight="1">
      <c r="A852" s="169"/>
      <c r="B852" s="169"/>
      <c r="C852" s="169"/>
      <c r="D852" s="169"/>
      <c r="E852" s="169"/>
      <c r="F852" s="169"/>
      <c r="G852" s="169"/>
      <c r="H852" s="169"/>
      <c r="I852" s="169"/>
      <c r="J852" s="169"/>
      <c r="K852" s="169"/>
      <c r="L852" s="169"/>
      <c r="M852" s="169"/>
      <c r="N852" s="169"/>
      <c r="O852" s="169"/>
      <c r="P852" s="169"/>
      <c r="Q852" s="169"/>
      <c r="R852" s="169"/>
      <c r="S852" s="169"/>
      <c r="T852" s="169"/>
      <c r="U852" s="169"/>
      <c r="V852" s="169"/>
      <c r="W852" s="169"/>
      <c r="X852" s="169"/>
      <c r="Y852" s="169"/>
      <c r="Z852" s="169"/>
      <c r="AA852" s="169"/>
      <c r="AB852" s="169"/>
      <c r="AC852" s="169"/>
      <c r="AD852" s="169"/>
      <c r="AE852" s="169"/>
    </row>
    <row r="853" spans="1:31" ht="13.9" customHeight="1">
      <c r="A853" s="169"/>
      <c r="B853" s="169"/>
      <c r="C853" s="169"/>
      <c r="D853" s="169"/>
      <c r="E853" s="169"/>
      <c r="F853" s="169"/>
      <c r="G853" s="169"/>
      <c r="H853" s="169"/>
      <c r="I853" s="169"/>
      <c r="J853" s="169"/>
      <c r="K853" s="169"/>
      <c r="L853" s="169"/>
      <c r="M853" s="169"/>
      <c r="N853" s="169"/>
      <c r="O853" s="169"/>
      <c r="P853" s="169"/>
      <c r="Q853" s="169"/>
      <c r="R853" s="169"/>
      <c r="S853" s="169"/>
      <c r="T853" s="169"/>
      <c r="U853" s="169"/>
      <c r="V853" s="169"/>
      <c r="W853" s="169"/>
      <c r="X853" s="169"/>
      <c r="Y853" s="169"/>
      <c r="Z853" s="169"/>
      <c r="AA853" s="169"/>
      <c r="AB853" s="169"/>
      <c r="AC853" s="169"/>
      <c r="AD853" s="169"/>
      <c r="AE853" s="169"/>
    </row>
    <row r="854" spans="1:31" ht="13.9" customHeight="1">
      <c r="A854" s="169"/>
      <c r="B854" s="169"/>
      <c r="C854" s="169"/>
      <c r="D854" s="169"/>
      <c r="E854" s="169"/>
      <c r="F854" s="169"/>
      <c r="G854" s="169"/>
      <c r="H854" s="169"/>
      <c r="I854" s="169"/>
      <c r="J854" s="169"/>
      <c r="K854" s="169"/>
      <c r="L854" s="169"/>
      <c r="M854" s="169"/>
      <c r="N854" s="169"/>
      <c r="O854" s="169"/>
      <c r="P854" s="169"/>
      <c r="Q854" s="169"/>
      <c r="R854" s="169"/>
      <c r="S854" s="169"/>
      <c r="T854" s="169"/>
      <c r="U854" s="169"/>
      <c r="V854" s="169"/>
      <c r="W854" s="169"/>
      <c r="X854" s="169"/>
      <c r="Y854" s="169"/>
      <c r="Z854" s="169"/>
      <c r="AA854" s="169"/>
      <c r="AB854" s="169"/>
      <c r="AC854" s="169"/>
      <c r="AD854" s="169"/>
      <c r="AE854" s="169"/>
    </row>
    <row r="855" spans="1:31" ht="13.9" customHeight="1">
      <c r="A855" s="169"/>
      <c r="B855" s="169"/>
      <c r="C855" s="169"/>
      <c r="D855" s="169"/>
      <c r="E855" s="169"/>
      <c r="F855" s="169"/>
      <c r="G855" s="169"/>
      <c r="H855" s="169"/>
      <c r="I855" s="169"/>
      <c r="J855" s="169"/>
      <c r="K855" s="169"/>
      <c r="L855" s="169"/>
      <c r="M855" s="169"/>
      <c r="N855" s="169"/>
      <c r="O855" s="169"/>
      <c r="P855" s="169"/>
      <c r="Q855" s="169"/>
      <c r="R855" s="169"/>
      <c r="S855" s="169"/>
      <c r="T855" s="169"/>
      <c r="U855" s="169"/>
      <c r="V855" s="169"/>
      <c r="W855" s="169"/>
      <c r="X855" s="169"/>
      <c r="Y855" s="169"/>
      <c r="Z855" s="169"/>
      <c r="AA855" s="169"/>
      <c r="AB855" s="169"/>
      <c r="AC855" s="169"/>
      <c r="AD855" s="169"/>
      <c r="AE855" s="169"/>
    </row>
    <row r="856" spans="1:31" ht="13.9" customHeight="1">
      <c r="A856" s="169"/>
      <c r="B856" s="169"/>
      <c r="C856" s="169"/>
      <c r="D856" s="169"/>
      <c r="E856" s="169"/>
      <c r="F856" s="169"/>
      <c r="G856" s="169"/>
      <c r="H856" s="169"/>
      <c r="I856" s="169"/>
      <c r="J856" s="169"/>
      <c r="K856" s="169"/>
      <c r="L856" s="169"/>
      <c r="M856" s="169"/>
      <c r="N856" s="169"/>
      <c r="O856" s="169"/>
      <c r="P856" s="169"/>
      <c r="Q856" s="169"/>
      <c r="R856" s="169"/>
      <c r="S856" s="169"/>
      <c r="T856" s="169"/>
      <c r="U856" s="169"/>
      <c r="V856" s="169"/>
      <c r="W856" s="169"/>
      <c r="X856" s="169"/>
      <c r="Y856" s="169"/>
      <c r="Z856" s="169"/>
      <c r="AA856" s="169"/>
      <c r="AB856" s="169"/>
      <c r="AC856" s="169"/>
      <c r="AD856" s="169"/>
      <c r="AE856" s="169"/>
    </row>
    <row r="857" spans="1:31" ht="13.9" customHeight="1">
      <c r="A857" s="169"/>
      <c r="B857" s="169"/>
      <c r="C857" s="169"/>
      <c r="D857" s="169"/>
      <c r="E857" s="169"/>
      <c r="F857" s="169"/>
      <c r="G857" s="169"/>
      <c r="H857" s="169"/>
      <c r="I857" s="169"/>
      <c r="J857" s="169"/>
      <c r="K857" s="169"/>
      <c r="L857" s="169"/>
      <c r="M857" s="169"/>
      <c r="N857" s="169"/>
      <c r="O857" s="169"/>
      <c r="P857" s="169"/>
      <c r="Q857" s="169"/>
      <c r="R857" s="169"/>
      <c r="S857" s="169"/>
      <c r="T857" s="169"/>
      <c r="U857" s="169"/>
      <c r="V857" s="169"/>
      <c r="W857" s="169"/>
      <c r="X857" s="169"/>
      <c r="Y857" s="169"/>
      <c r="Z857" s="169"/>
      <c r="AA857" s="169"/>
      <c r="AB857" s="169"/>
      <c r="AC857" s="169"/>
      <c r="AD857" s="169"/>
      <c r="AE857" s="169"/>
    </row>
    <row r="858" spans="1:31" ht="13.9" customHeight="1">
      <c r="A858" s="169"/>
      <c r="B858" s="169"/>
      <c r="C858" s="169"/>
      <c r="D858" s="169"/>
      <c r="E858" s="169"/>
      <c r="F858" s="169"/>
      <c r="G858" s="169"/>
      <c r="H858" s="169"/>
      <c r="I858" s="169"/>
      <c r="J858" s="169"/>
      <c r="K858" s="169"/>
      <c r="L858" s="169"/>
      <c r="M858" s="169"/>
      <c r="N858" s="169"/>
      <c r="O858" s="169"/>
      <c r="P858" s="169"/>
      <c r="Q858" s="169"/>
      <c r="R858" s="169"/>
      <c r="S858" s="169"/>
      <c r="T858" s="169"/>
      <c r="U858" s="169"/>
      <c r="V858" s="169"/>
      <c r="W858" s="169"/>
      <c r="X858" s="169"/>
      <c r="Y858" s="169"/>
      <c r="Z858" s="169"/>
      <c r="AA858" s="169"/>
      <c r="AB858" s="169"/>
      <c r="AC858" s="169"/>
      <c r="AD858" s="169"/>
      <c r="AE858" s="169"/>
    </row>
    <row r="859" spans="1:31" ht="13.9" customHeight="1">
      <c r="A859" s="169"/>
      <c r="B859" s="169"/>
      <c r="C859" s="169"/>
      <c r="D859" s="169"/>
      <c r="E859" s="169"/>
      <c r="F859" s="169"/>
      <c r="G859" s="169"/>
      <c r="H859" s="169"/>
      <c r="I859" s="169"/>
      <c r="J859" s="169"/>
      <c r="K859" s="169"/>
      <c r="L859" s="169"/>
      <c r="M859" s="169"/>
      <c r="N859" s="169"/>
      <c r="O859" s="169"/>
      <c r="P859" s="169"/>
      <c r="Q859" s="169"/>
      <c r="R859" s="169"/>
      <c r="S859" s="169"/>
      <c r="T859" s="169"/>
      <c r="U859" s="169"/>
      <c r="V859" s="169"/>
      <c r="W859" s="169"/>
      <c r="X859" s="169"/>
      <c r="Y859" s="169"/>
      <c r="Z859" s="169"/>
      <c r="AA859" s="169"/>
      <c r="AB859" s="169"/>
      <c r="AC859" s="169"/>
      <c r="AD859" s="169"/>
      <c r="AE859" s="169"/>
    </row>
    <row r="860" spans="1:31" ht="13.9" customHeight="1">
      <c r="A860" s="169"/>
      <c r="B860" s="169"/>
      <c r="C860" s="169"/>
      <c r="D860" s="169"/>
      <c r="E860" s="169"/>
      <c r="F860" s="169"/>
      <c r="G860" s="169"/>
      <c r="H860" s="169"/>
      <c r="I860" s="169"/>
      <c r="J860" s="169"/>
      <c r="K860" s="169"/>
      <c r="L860" s="169"/>
      <c r="M860" s="169"/>
      <c r="N860" s="169"/>
      <c r="O860" s="169"/>
      <c r="P860" s="169"/>
      <c r="Q860" s="169"/>
      <c r="R860" s="169"/>
      <c r="S860" s="169"/>
      <c r="T860" s="169"/>
      <c r="U860" s="169"/>
      <c r="V860" s="169"/>
      <c r="W860" s="169"/>
      <c r="X860" s="169"/>
      <c r="Y860" s="169"/>
      <c r="Z860" s="169"/>
      <c r="AA860" s="169"/>
      <c r="AB860" s="169"/>
      <c r="AC860" s="169"/>
      <c r="AD860" s="169"/>
      <c r="AE860" s="169"/>
    </row>
    <row r="861" spans="1:31" ht="13.9" customHeight="1">
      <c r="A861" s="169"/>
      <c r="B861" s="169"/>
      <c r="C861" s="169"/>
      <c r="D861" s="169"/>
      <c r="E861" s="169"/>
      <c r="F861" s="169"/>
      <c r="G861" s="169"/>
      <c r="H861" s="169"/>
      <c r="I861" s="169"/>
      <c r="J861" s="169"/>
      <c r="K861" s="169"/>
      <c r="L861" s="169"/>
      <c r="M861" s="169"/>
      <c r="N861" s="169"/>
      <c r="O861" s="169"/>
      <c r="P861" s="169"/>
      <c r="Q861" s="169"/>
      <c r="R861" s="169"/>
      <c r="S861" s="169"/>
      <c r="T861" s="169"/>
      <c r="U861" s="169"/>
      <c r="V861" s="169"/>
      <c r="W861" s="169"/>
      <c r="X861" s="169"/>
      <c r="Y861" s="169"/>
      <c r="Z861" s="169"/>
      <c r="AA861" s="169"/>
      <c r="AB861" s="169"/>
      <c r="AC861" s="169"/>
      <c r="AD861" s="169"/>
      <c r="AE861" s="169"/>
    </row>
    <row r="862" spans="1:31" ht="13.9" customHeight="1">
      <c r="A862" s="169"/>
      <c r="B862" s="169"/>
      <c r="C862" s="169"/>
      <c r="D862" s="169"/>
      <c r="E862" s="169"/>
      <c r="F862" s="169"/>
      <c r="G862" s="169"/>
      <c r="H862" s="169"/>
      <c r="I862" s="169"/>
      <c r="J862" s="169"/>
      <c r="K862" s="169"/>
      <c r="L862" s="169"/>
      <c r="M862" s="169"/>
      <c r="N862" s="169"/>
      <c r="O862" s="169"/>
      <c r="P862" s="169"/>
      <c r="Q862" s="169"/>
      <c r="R862" s="169"/>
      <c r="S862" s="169"/>
      <c r="T862" s="169"/>
      <c r="U862" s="169"/>
      <c r="V862" s="169"/>
      <c r="W862" s="169"/>
      <c r="X862" s="169"/>
      <c r="Y862" s="169"/>
      <c r="Z862" s="169"/>
      <c r="AA862" s="169"/>
      <c r="AB862" s="169"/>
      <c r="AC862" s="169"/>
      <c r="AD862" s="169"/>
      <c r="AE862" s="169"/>
    </row>
    <row r="863" spans="1:31" ht="13.9" customHeight="1">
      <c r="A863" s="169"/>
      <c r="B863" s="169"/>
      <c r="C863" s="169"/>
      <c r="D863" s="169"/>
      <c r="E863" s="169"/>
      <c r="F863" s="169"/>
      <c r="G863" s="169"/>
      <c r="H863" s="169"/>
      <c r="I863" s="169"/>
      <c r="J863" s="169"/>
      <c r="K863" s="169"/>
      <c r="L863" s="169"/>
      <c r="M863" s="169"/>
      <c r="N863" s="169"/>
      <c r="O863" s="169"/>
      <c r="P863" s="169"/>
      <c r="Q863" s="169"/>
      <c r="R863" s="169"/>
      <c r="S863" s="169"/>
      <c r="T863" s="169"/>
      <c r="U863" s="169"/>
      <c r="V863" s="169"/>
      <c r="W863" s="169"/>
      <c r="X863" s="169"/>
      <c r="Y863" s="169"/>
      <c r="Z863" s="169"/>
      <c r="AA863" s="169"/>
      <c r="AB863" s="169"/>
      <c r="AC863" s="169"/>
      <c r="AD863" s="169"/>
      <c r="AE863" s="169"/>
    </row>
    <row r="864" spans="1:31" ht="13.9" customHeight="1">
      <c r="A864" s="169"/>
      <c r="B864" s="169"/>
      <c r="C864" s="169"/>
      <c r="D864" s="169"/>
      <c r="E864" s="169"/>
      <c r="F864" s="169"/>
      <c r="G864" s="169"/>
      <c r="H864" s="169"/>
      <c r="I864" s="169"/>
      <c r="J864" s="169"/>
      <c r="K864" s="169"/>
      <c r="L864" s="169"/>
      <c r="M864" s="169"/>
      <c r="N864" s="169"/>
      <c r="O864" s="169"/>
      <c r="P864" s="169"/>
      <c r="Q864" s="169"/>
      <c r="R864" s="169"/>
      <c r="S864" s="169"/>
      <c r="T864" s="169"/>
      <c r="U864" s="169"/>
      <c r="V864" s="169"/>
      <c r="W864" s="169"/>
      <c r="X864" s="169"/>
      <c r="Y864" s="169"/>
      <c r="Z864" s="169"/>
      <c r="AA864" s="169"/>
      <c r="AB864" s="169"/>
      <c r="AC864" s="169"/>
      <c r="AD864" s="169"/>
      <c r="AE864" s="169"/>
    </row>
    <row r="865" spans="1:31" ht="13.9" customHeight="1">
      <c r="A865" s="169"/>
      <c r="B865" s="169"/>
      <c r="C865" s="169"/>
      <c r="D865" s="169"/>
      <c r="E865" s="169"/>
      <c r="F865" s="169"/>
      <c r="G865" s="169"/>
      <c r="H865" s="169"/>
      <c r="I865" s="169"/>
      <c r="J865" s="169"/>
      <c r="K865" s="169"/>
      <c r="L865" s="169"/>
      <c r="M865" s="169"/>
      <c r="N865" s="169"/>
      <c r="O865" s="169"/>
      <c r="P865" s="169"/>
      <c r="Q865" s="169"/>
      <c r="R865" s="169"/>
      <c r="S865" s="169"/>
      <c r="T865" s="169"/>
      <c r="U865" s="169"/>
      <c r="V865" s="169"/>
      <c r="W865" s="169"/>
      <c r="X865" s="169"/>
      <c r="Y865" s="169"/>
      <c r="Z865" s="169"/>
      <c r="AA865" s="169"/>
      <c r="AB865" s="169"/>
      <c r="AC865" s="169"/>
      <c r="AD865" s="169"/>
      <c r="AE865" s="169"/>
    </row>
    <row r="866" spans="1:31" ht="13.9" customHeight="1">
      <c r="A866" s="169"/>
      <c r="B866" s="169"/>
      <c r="C866" s="169"/>
      <c r="D866" s="169"/>
      <c r="E866" s="169"/>
      <c r="F866" s="169"/>
      <c r="G866" s="169"/>
      <c r="H866" s="169"/>
      <c r="I866" s="169"/>
      <c r="J866" s="169"/>
      <c r="K866" s="169"/>
      <c r="L866" s="169"/>
      <c r="M866" s="169"/>
      <c r="N866" s="169"/>
      <c r="O866" s="169"/>
      <c r="P866" s="169"/>
      <c r="Q866" s="169"/>
      <c r="R866" s="169"/>
      <c r="S866" s="169"/>
      <c r="T866" s="169"/>
      <c r="U866" s="169"/>
      <c r="V866" s="169"/>
      <c r="W866" s="169"/>
      <c r="X866" s="169"/>
      <c r="Y866" s="169"/>
      <c r="Z866" s="169"/>
      <c r="AA866" s="169"/>
      <c r="AB866" s="169"/>
      <c r="AC866" s="169"/>
      <c r="AD866" s="169"/>
      <c r="AE866" s="169"/>
    </row>
    <row r="867" spans="1:31" ht="13.9" customHeight="1">
      <c r="A867" s="169"/>
      <c r="B867" s="169"/>
      <c r="C867" s="169"/>
      <c r="D867" s="169"/>
      <c r="E867" s="169"/>
      <c r="F867" s="169"/>
      <c r="G867" s="169"/>
      <c r="H867" s="169"/>
      <c r="I867" s="169"/>
      <c r="J867" s="169"/>
      <c r="K867" s="169"/>
      <c r="L867" s="169"/>
      <c r="M867" s="169"/>
      <c r="N867" s="169"/>
      <c r="O867" s="169"/>
      <c r="P867" s="169"/>
      <c r="Q867" s="169"/>
      <c r="R867" s="169"/>
      <c r="S867" s="169"/>
      <c r="T867" s="169"/>
      <c r="U867" s="169"/>
      <c r="V867" s="169"/>
      <c r="W867" s="169"/>
      <c r="X867" s="169"/>
      <c r="Y867" s="169"/>
      <c r="Z867" s="169"/>
      <c r="AA867" s="169"/>
      <c r="AB867" s="169"/>
      <c r="AC867" s="169"/>
      <c r="AD867" s="169"/>
      <c r="AE867" s="169"/>
    </row>
    <row r="868" spans="1:31" ht="13.9" customHeight="1">
      <c r="A868" s="169"/>
      <c r="B868" s="169"/>
      <c r="C868" s="169"/>
      <c r="D868" s="169"/>
      <c r="E868" s="169"/>
      <c r="F868" s="169"/>
      <c r="G868" s="169"/>
      <c r="H868" s="169"/>
      <c r="I868" s="169"/>
      <c r="J868" s="169"/>
      <c r="K868" s="169"/>
      <c r="L868" s="169"/>
      <c r="M868" s="169"/>
      <c r="N868" s="169"/>
      <c r="O868" s="169"/>
      <c r="P868" s="169"/>
      <c r="Q868" s="169"/>
      <c r="R868" s="169"/>
      <c r="S868" s="169"/>
      <c r="T868" s="169"/>
      <c r="U868" s="169"/>
      <c r="V868" s="169"/>
      <c r="W868" s="169"/>
      <c r="X868" s="169"/>
      <c r="Y868" s="169"/>
      <c r="Z868" s="169"/>
      <c r="AA868" s="169"/>
      <c r="AB868" s="169"/>
      <c r="AC868" s="169"/>
      <c r="AD868" s="169"/>
      <c r="AE868" s="169"/>
    </row>
    <row r="869" spans="1:31" ht="13.9" customHeight="1">
      <c r="A869" s="169"/>
      <c r="B869" s="169"/>
      <c r="C869" s="169"/>
      <c r="D869" s="169"/>
      <c r="E869" s="169"/>
      <c r="F869" s="169"/>
      <c r="G869" s="169"/>
      <c r="H869" s="169"/>
      <c r="I869" s="169"/>
      <c r="J869" s="169"/>
      <c r="K869" s="169"/>
      <c r="L869" s="169"/>
      <c r="M869" s="169"/>
      <c r="N869" s="169"/>
      <c r="O869" s="169"/>
      <c r="P869" s="169"/>
      <c r="Q869" s="169"/>
      <c r="R869" s="169"/>
      <c r="S869" s="169"/>
      <c r="T869" s="169"/>
      <c r="U869" s="169"/>
      <c r="V869" s="169"/>
      <c r="W869" s="169"/>
      <c r="X869" s="169"/>
      <c r="Y869" s="169"/>
      <c r="Z869" s="169"/>
      <c r="AA869" s="169"/>
      <c r="AB869" s="169"/>
      <c r="AC869" s="169"/>
      <c r="AD869" s="169"/>
      <c r="AE869" s="169"/>
    </row>
    <row r="870" spans="1:31" ht="13.9" customHeight="1">
      <c r="A870" s="169"/>
      <c r="B870" s="169"/>
      <c r="C870" s="169"/>
      <c r="D870" s="169"/>
      <c r="E870" s="169"/>
      <c r="F870" s="169"/>
      <c r="G870" s="169"/>
      <c r="H870" s="169"/>
      <c r="I870" s="169"/>
      <c r="J870" s="169"/>
      <c r="K870" s="169"/>
      <c r="L870" s="169"/>
      <c r="M870" s="169"/>
      <c r="N870" s="169"/>
      <c r="O870" s="169"/>
      <c r="P870" s="169"/>
      <c r="Q870" s="169"/>
      <c r="R870" s="169"/>
      <c r="S870" s="169"/>
      <c r="T870" s="169"/>
      <c r="U870" s="169"/>
      <c r="V870" s="169"/>
      <c r="W870" s="169"/>
      <c r="X870" s="169"/>
      <c r="Y870" s="169"/>
      <c r="Z870" s="169"/>
      <c r="AA870" s="169"/>
      <c r="AB870" s="169"/>
      <c r="AC870" s="169"/>
      <c r="AD870" s="169"/>
      <c r="AE870" s="169"/>
    </row>
    <row r="871" spans="1:31" ht="13.9" customHeight="1">
      <c r="A871" s="169"/>
      <c r="B871" s="169"/>
      <c r="C871" s="169"/>
      <c r="D871" s="169"/>
      <c r="E871" s="169"/>
      <c r="F871" s="169"/>
      <c r="G871" s="169"/>
      <c r="H871" s="169"/>
      <c r="I871" s="169"/>
      <c r="J871" s="169"/>
      <c r="K871" s="169"/>
      <c r="L871" s="169"/>
      <c r="M871" s="169"/>
      <c r="N871" s="169"/>
      <c r="O871" s="169"/>
      <c r="P871" s="169"/>
      <c r="Q871" s="169"/>
      <c r="R871" s="169"/>
      <c r="S871" s="169"/>
      <c r="T871" s="169"/>
      <c r="U871" s="169"/>
      <c r="V871" s="169"/>
      <c r="W871" s="169"/>
      <c r="X871" s="169"/>
      <c r="Y871" s="169"/>
      <c r="Z871" s="169"/>
      <c r="AA871" s="169"/>
      <c r="AB871" s="169"/>
      <c r="AC871" s="169"/>
      <c r="AD871" s="169"/>
      <c r="AE871" s="169"/>
    </row>
    <row r="872" spans="1:31" ht="13.9" customHeight="1">
      <c r="A872" s="169"/>
      <c r="B872" s="169"/>
      <c r="C872" s="169"/>
      <c r="D872" s="169"/>
      <c r="E872" s="169"/>
      <c r="F872" s="169"/>
      <c r="G872" s="169"/>
      <c r="H872" s="169"/>
      <c r="I872" s="169"/>
      <c r="J872" s="169"/>
      <c r="K872" s="169"/>
      <c r="L872" s="169"/>
      <c r="M872" s="169"/>
      <c r="N872" s="169"/>
      <c r="O872" s="169"/>
      <c r="P872" s="169"/>
      <c r="Q872" s="169"/>
      <c r="R872" s="169"/>
      <c r="S872" s="169"/>
      <c r="T872" s="169"/>
      <c r="U872" s="169"/>
      <c r="V872" s="169"/>
      <c r="W872" s="169"/>
      <c r="X872" s="169"/>
      <c r="Y872" s="169"/>
      <c r="Z872" s="169"/>
      <c r="AA872" s="169"/>
      <c r="AB872" s="169"/>
      <c r="AC872" s="169"/>
      <c r="AD872" s="169"/>
      <c r="AE872" s="169"/>
    </row>
    <row r="873" spans="1:31" ht="13.9" customHeight="1">
      <c r="A873" s="169"/>
      <c r="B873" s="169"/>
      <c r="C873" s="169"/>
      <c r="D873" s="169"/>
      <c r="E873" s="169"/>
      <c r="F873" s="169"/>
      <c r="G873" s="169"/>
      <c r="H873" s="169"/>
      <c r="I873" s="169"/>
      <c r="J873" s="169"/>
      <c r="K873" s="169"/>
      <c r="L873" s="169"/>
      <c r="M873" s="169"/>
      <c r="N873" s="169"/>
      <c r="O873" s="169"/>
      <c r="P873" s="169"/>
      <c r="Q873" s="169"/>
      <c r="R873" s="169"/>
      <c r="S873" s="169"/>
      <c r="T873" s="169"/>
      <c r="U873" s="169"/>
      <c r="V873" s="169"/>
      <c r="W873" s="169"/>
      <c r="X873" s="169"/>
      <c r="Y873" s="169"/>
      <c r="Z873" s="169"/>
      <c r="AA873" s="169"/>
      <c r="AB873" s="169"/>
      <c r="AC873" s="169"/>
      <c r="AD873" s="169"/>
      <c r="AE873" s="169"/>
    </row>
    <row r="874" spans="1:31" ht="13.9" customHeight="1">
      <c r="A874" s="169"/>
      <c r="B874" s="169"/>
      <c r="C874" s="169"/>
      <c r="D874" s="169"/>
      <c r="E874" s="169"/>
      <c r="F874" s="169"/>
      <c r="G874" s="169"/>
      <c r="H874" s="169"/>
      <c r="I874" s="169"/>
      <c r="J874" s="169"/>
      <c r="K874" s="169"/>
      <c r="L874" s="169"/>
      <c r="M874" s="169"/>
      <c r="N874" s="169"/>
      <c r="O874" s="169"/>
      <c r="P874" s="169"/>
      <c r="Q874" s="169"/>
      <c r="R874" s="169"/>
      <c r="S874" s="169"/>
      <c r="T874" s="169"/>
      <c r="U874" s="169"/>
      <c r="V874" s="169"/>
      <c r="W874" s="169"/>
      <c r="X874" s="169"/>
      <c r="Y874" s="169"/>
      <c r="Z874" s="169"/>
      <c r="AA874" s="169"/>
      <c r="AB874" s="169"/>
      <c r="AC874" s="169"/>
      <c r="AD874" s="169"/>
      <c r="AE874" s="169"/>
    </row>
    <row r="875" spans="1:31" ht="13.9" customHeight="1">
      <c r="A875" s="169"/>
      <c r="B875" s="169"/>
      <c r="C875" s="169"/>
      <c r="D875" s="169"/>
      <c r="E875" s="169"/>
      <c r="F875" s="169"/>
      <c r="G875" s="169"/>
      <c r="H875" s="169"/>
      <c r="I875" s="169"/>
      <c r="J875" s="169"/>
      <c r="K875" s="169"/>
      <c r="L875" s="169"/>
      <c r="M875" s="169"/>
      <c r="N875" s="169"/>
      <c r="O875" s="169"/>
      <c r="P875" s="169"/>
      <c r="Q875" s="169"/>
      <c r="R875" s="169"/>
      <c r="S875" s="169"/>
      <c r="T875" s="169"/>
      <c r="U875" s="169"/>
      <c r="V875" s="169"/>
      <c r="W875" s="169"/>
      <c r="X875" s="169"/>
      <c r="Y875" s="169"/>
      <c r="Z875" s="169"/>
      <c r="AA875" s="169"/>
      <c r="AB875" s="169"/>
      <c r="AC875" s="169"/>
      <c r="AD875" s="169"/>
      <c r="AE875" s="169"/>
    </row>
    <row r="876" spans="1:31" ht="13.9" customHeight="1">
      <c r="A876" s="169"/>
      <c r="B876" s="169"/>
      <c r="C876" s="169"/>
      <c r="D876" s="169"/>
      <c r="E876" s="169"/>
      <c r="F876" s="169"/>
      <c r="G876" s="169"/>
      <c r="H876" s="169"/>
      <c r="I876" s="169"/>
      <c r="J876" s="169"/>
      <c r="K876" s="169"/>
      <c r="L876" s="169"/>
      <c r="M876" s="169"/>
      <c r="N876" s="169"/>
      <c r="O876" s="169"/>
      <c r="P876" s="169"/>
      <c r="Q876" s="169"/>
      <c r="R876" s="169"/>
      <c r="S876" s="169"/>
      <c r="T876" s="169"/>
      <c r="U876" s="169"/>
      <c r="V876" s="169"/>
      <c r="W876" s="169"/>
      <c r="X876" s="169"/>
      <c r="Y876" s="169"/>
      <c r="Z876" s="169"/>
      <c r="AA876" s="169"/>
      <c r="AB876" s="169"/>
      <c r="AC876" s="169"/>
      <c r="AD876" s="169"/>
      <c r="AE876" s="169"/>
    </row>
    <row r="877" spans="1:31" ht="13.9" customHeight="1">
      <c r="A877" s="169"/>
      <c r="B877" s="169"/>
      <c r="C877" s="169"/>
      <c r="D877" s="169"/>
      <c r="E877" s="169"/>
      <c r="F877" s="169"/>
      <c r="G877" s="169"/>
      <c r="H877" s="169"/>
      <c r="I877" s="169"/>
      <c r="J877" s="169"/>
      <c r="K877" s="169"/>
      <c r="L877" s="169"/>
      <c r="M877" s="169"/>
      <c r="N877" s="169"/>
      <c r="O877" s="169"/>
      <c r="P877" s="169"/>
      <c r="Q877" s="169"/>
      <c r="R877" s="169"/>
      <c r="S877" s="169"/>
      <c r="T877" s="169"/>
      <c r="U877" s="169"/>
      <c r="V877" s="169"/>
      <c r="W877" s="169"/>
      <c r="X877" s="169"/>
      <c r="Y877" s="169"/>
      <c r="Z877" s="169"/>
      <c r="AA877" s="169"/>
      <c r="AB877" s="169"/>
      <c r="AC877" s="169"/>
      <c r="AD877" s="169"/>
      <c r="AE877" s="169"/>
    </row>
    <row r="878" spans="1:31" ht="13.9" customHeight="1">
      <c r="A878" s="169"/>
      <c r="B878" s="169"/>
      <c r="C878" s="169"/>
      <c r="D878" s="169"/>
      <c r="E878" s="169"/>
      <c r="F878" s="169"/>
      <c r="G878" s="169"/>
      <c r="H878" s="169"/>
      <c r="I878" s="169"/>
      <c r="J878" s="169"/>
      <c r="K878" s="169"/>
      <c r="L878" s="169"/>
      <c r="M878" s="169"/>
      <c r="N878" s="169"/>
      <c r="O878" s="169"/>
      <c r="P878" s="169"/>
      <c r="Q878" s="169"/>
      <c r="R878" s="169"/>
      <c r="S878" s="169"/>
      <c r="T878" s="169"/>
      <c r="U878" s="169"/>
      <c r="V878" s="169"/>
      <c r="W878" s="169"/>
      <c r="X878" s="169"/>
      <c r="Y878" s="169"/>
      <c r="Z878" s="169"/>
      <c r="AA878" s="169"/>
      <c r="AB878" s="169"/>
      <c r="AC878" s="169"/>
      <c r="AD878" s="169"/>
      <c r="AE878" s="169"/>
    </row>
    <row r="879" spans="1:31" ht="13.9" customHeight="1">
      <c r="A879" s="169"/>
      <c r="B879" s="169"/>
      <c r="C879" s="169"/>
      <c r="D879" s="169"/>
      <c r="E879" s="169"/>
      <c r="F879" s="169"/>
      <c r="G879" s="169"/>
      <c r="H879" s="169"/>
      <c r="I879" s="169"/>
      <c r="J879" s="169"/>
      <c r="K879" s="169"/>
      <c r="L879" s="169"/>
      <c r="M879" s="169"/>
      <c r="N879" s="169"/>
      <c r="O879" s="169"/>
      <c r="P879" s="169"/>
      <c r="Q879" s="169"/>
      <c r="R879" s="169"/>
      <c r="S879" s="169"/>
      <c r="T879" s="169"/>
      <c r="U879" s="169"/>
      <c r="V879" s="169"/>
      <c r="W879" s="169"/>
      <c r="X879" s="169"/>
      <c r="Y879" s="169"/>
      <c r="Z879" s="169"/>
      <c r="AA879" s="169"/>
      <c r="AB879" s="169"/>
      <c r="AC879" s="169"/>
      <c r="AD879" s="169"/>
      <c r="AE879" s="169"/>
    </row>
    <row r="880" spans="1:31" ht="13.9" customHeight="1">
      <c r="A880" s="169"/>
      <c r="B880" s="169"/>
      <c r="C880" s="169"/>
      <c r="D880" s="169"/>
      <c r="E880" s="169"/>
      <c r="F880" s="169"/>
      <c r="G880" s="169"/>
      <c r="H880" s="169"/>
      <c r="I880" s="169"/>
      <c r="J880" s="169"/>
      <c r="K880" s="169"/>
      <c r="L880" s="169"/>
      <c r="M880" s="169"/>
      <c r="N880" s="169"/>
      <c r="O880" s="169"/>
      <c r="P880" s="169"/>
      <c r="Q880" s="169"/>
      <c r="R880" s="169"/>
      <c r="S880" s="169"/>
      <c r="T880" s="169"/>
      <c r="U880" s="169"/>
      <c r="V880" s="169"/>
      <c r="W880" s="169"/>
      <c r="X880" s="169"/>
      <c r="Y880" s="169"/>
      <c r="Z880" s="169"/>
      <c r="AA880" s="169"/>
      <c r="AB880" s="169"/>
      <c r="AC880" s="169"/>
      <c r="AD880" s="169"/>
      <c r="AE880" s="169"/>
    </row>
    <row r="881" spans="1:31" ht="13.9" customHeight="1">
      <c r="A881" s="169"/>
      <c r="B881" s="169"/>
      <c r="C881" s="169"/>
      <c r="D881" s="169"/>
      <c r="E881" s="169"/>
      <c r="F881" s="169"/>
      <c r="G881" s="169"/>
      <c r="H881" s="169"/>
      <c r="I881" s="169"/>
      <c r="J881" s="169"/>
      <c r="K881" s="169"/>
      <c r="L881" s="169"/>
      <c r="M881" s="169"/>
      <c r="N881" s="169"/>
      <c r="O881" s="169"/>
      <c r="P881" s="169"/>
      <c r="Q881" s="169"/>
      <c r="R881" s="169"/>
      <c r="S881" s="169"/>
      <c r="T881" s="169"/>
      <c r="U881" s="169"/>
      <c r="V881" s="169"/>
      <c r="W881" s="169"/>
      <c r="X881" s="169"/>
      <c r="Y881" s="169"/>
      <c r="Z881" s="169"/>
      <c r="AA881" s="169"/>
      <c r="AB881" s="169"/>
      <c r="AC881" s="169"/>
      <c r="AD881" s="169"/>
      <c r="AE881" s="169"/>
    </row>
    <row r="882" spans="1:31" ht="13.9" customHeight="1">
      <c r="A882" s="169"/>
      <c r="B882" s="169"/>
      <c r="C882" s="169"/>
      <c r="D882" s="169"/>
      <c r="E882" s="169"/>
      <c r="F882" s="169"/>
      <c r="G882" s="169"/>
      <c r="H882" s="169"/>
      <c r="I882" s="169"/>
      <c r="J882" s="169"/>
      <c r="K882" s="169"/>
      <c r="L882" s="169"/>
      <c r="M882" s="169"/>
      <c r="N882" s="169"/>
      <c r="O882" s="169"/>
      <c r="P882" s="169"/>
      <c r="Q882" s="169"/>
      <c r="R882" s="169"/>
      <c r="S882" s="169"/>
      <c r="T882" s="169"/>
      <c r="U882" s="169"/>
      <c r="V882" s="169"/>
      <c r="W882" s="169"/>
      <c r="X882" s="169"/>
      <c r="Y882" s="169"/>
      <c r="Z882" s="169"/>
      <c r="AA882" s="169"/>
      <c r="AB882" s="169"/>
      <c r="AC882" s="169"/>
      <c r="AD882" s="169"/>
      <c r="AE882" s="169"/>
    </row>
    <row r="883" spans="1:31" ht="13.9" customHeight="1">
      <c r="A883" s="169"/>
      <c r="B883" s="169"/>
      <c r="C883" s="169"/>
      <c r="D883" s="169"/>
      <c r="E883" s="169"/>
      <c r="F883" s="169"/>
      <c r="G883" s="169"/>
      <c r="H883" s="169"/>
      <c r="I883" s="169"/>
      <c r="J883" s="169"/>
      <c r="K883" s="169"/>
      <c r="L883" s="169"/>
      <c r="M883" s="169"/>
      <c r="N883" s="169"/>
      <c r="O883" s="169"/>
      <c r="P883" s="169"/>
      <c r="Q883" s="169"/>
      <c r="R883" s="169"/>
      <c r="S883" s="169"/>
      <c r="T883" s="169"/>
      <c r="U883" s="169"/>
      <c r="V883" s="169"/>
      <c r="W883" s="169"/>
      <c r="X883" s="169"/>
      <c r="Y883" s="169"/>
      <c r="Z883" s="169"/>
      <c r="AA883" s="169"/>
      <c r="AB883" s="169"/>
      <c r="AC883" s="169"/>
      <c r="AD883" s="169"/>
      <c r="AE883" s="169"/>
    </row>
    <row r="884" spans="1:31" ht="13.9" customHeight="1">
      <c r="A884" s="169"/>
      <c r="B884" s="169"/>
      <c r="C884" s="169"/>
      <c r="D884" s="169"/>
      <c r="E884" s="169"/>
      <c r="F884" s="169"/>
      <c r="G884" s="169"/>
      <c r="H884" s="169"/>
      <c r="I884" s="169"/>
      <c r="J884" s="169"/>
      <c r="K884" s="169"/>
      <c r="L884" s="169"/>
      <c r="M884" s="169"/>
      <c r="N884" s="169"/>
      <c r="O884" s="169"/>
      <c r="P884" s="169"/>
      <c r="Q884" s="169"/>
      <c r="R884" s="169"/>
      <c r="S884" s="169"/>
      <c r="T884" s="169"/>
      <c r="U884" s="169"/>
      <c r="V884" s="169"/>
      <c r="W884" s="169"/>
      <c r="X884" s="169"/>
      <c r="Y884" s="169"/>
      <c r="Z884" s="169"/>
      <c r="AA884" s="169"/>
      <c r="AB884" s="169"/>
      <c r="AC884" s="169"/>
      <c r="AD884" s="169"/>
      <c r="AE884" s="169"/>
    </row>
    <row r="885" spans="1:31" ht="13.9" customHeight="1">
      <c r="A885" s="169"/>
      <c r="B885" s="169"/>
      <c r="C885" s="169"/>
      <c r="D885" s="169"/>
      <c r="E885" s="169"/>
      <c r="F885" s="169"/>
      <c r="G885" s="169"/>
      <c r="H885" s="169"/>
      <c r="I885" s="169"/>
      <c r="J885" s="169"/>
      <c r="K885" s="169"/>
      <c r="L885" s="169"/>
      <c r="M885" s="169"/>
      <c r="N885" s="169"/>
      <c r="O885" s="169"/>
      <c r="P885" s="169"/>
      <c r="Q885" s="169"/>
      <c r="R885" s="169"/>
      <c r="S885" s="169"/>
      <c r="T885" s="169"/>
      <c r="U885" s="169"/>
      <c r="V885" s="169"/>
      <c r="W885" s="169"/>
      <c r="X885" s="169"/>
      <c r="Y885" s="169"/>
      <c r="Z885" s="169"/>
      <c r="AA885" s="169"/>
      <c r="AB885" s="169"/>
      <c r="AC885" s="169"/>
      <c r="AD885" s="169"/>
      <c r="AE885" s="169"/>
    </row>
    <row r="886" spans="1:31" ht="13.9" customHeight="1">
      <c r="A886" s="169"/>
      <c r="B886" s="169"/>
      <c r="C886" s="169"/>
      <c r="D886" s="169"/>
      <c r="E886" s="169"/>
      <c r="F886" s="169"/>
      <c r="G886" s="169"/>
      <c r="H886" s="169"/>
      <c r="I886" s="169"/>
      <c r="J886" s="169"/>
      <c r="K886" s="169"/>
      <c r="L886" s="169"/>
      <c r="M886" s="169"/>
      <c r="N886" s="169"/>
      <c r="O886" s="169"/>
      <c r="P886" s="169"/>
      <c r="Q886" s="169"/>
      <c r="R886" s="169"/>
      <c r="S886" s="169"/>
      <c r="T886" s="169"/>
      <c r="U886" s="169"/>
      <c r="V886" s="169"/>
      <c r="W886" s="169"/>
      <c r="X886" s="169"/>
      <c r="Y886" s="169"/>
      <c r="Z886" s="169"/>
      <c r="AA886" s="169"/>
      <c r="AB886" s="169"/>
      <c r="AC886" s="169"/>
      <c r="AD886" s="169"/>
      <c r="AE886" s="169"/>
    </row>
    <row r="887" spans="1:31" ht="13.9" customHeight="1">
      <c r="A887" s="169"/>
      <c r="B887" s="169"/>
      <c r="C887" s="169"/>
      <c r="D887" s="169"/>
      <c r="E887" s="169"/>
      <c r="F887" s="169"/>
      <c r="G887" s="169"/>
      <c r="H887" s="169"/>
      <c r="I887" s="169"/>
      <c r="J887" s="169"/>
      <c r="K887" s="169"/>
      <c r="L887" s="169"/>
      <c r="M887" s="169"/>
      <c r="N887" s="169"/>
      <c r="O887" s="169"/>
      <c r="P887" s="169"/>
      <c r="Q887" s="169"/>
      <c r="R887" s="169"/>
      <c r="S887" s="169"/>
      <c r="T887" s="169"/>
      <c r="U887" s="169"/>
      <c r="V887" s="169"/>
      <c r="W887" s="169"/>
      <c r="X887" s="169"/>
      <c r="Y887" s="169"/>
      <c r="Z887" s="169"/>
      <c r="AA887" s="169"/>
      <c r="AB887" s="169"/>
      <c r="AC887" s="169"/>
      <c r="AD887" s="169"/>
      <c r="AE887" s="169"/>
    </row>
    <row r="888" spans="1:31" ht="13.9" customHeight="1">
      <c r="A888" s="169"/>
      <c r="B888" s="169"/>
      <c r="C888" s="169"/>
      <c r="D888" s="169"/>
      <c r="E888" s="169"/>
      <c r="F888" s="169"/>
      <c r="G888" s="169"/>
      <c r="H888" s="169"/>
      <c r="I888" s="169"/>
      <c r="J888" s="169"/>
      <c r="K888" s="169"/>
      <c r="L888" s="169"/>
      <c r="M888" s="169"/>
      <c r="N888" s="169"/>
      <c r="O888" s="169"/>
      <c r="P888" s="169"/>
      <c r="Q888" s="169"/>
      <c r="R888" s="169"/>
      <c r="S888" s="169"/>
      <c r="T888" s="169"/>
      <c r="U888" s="169"/>
      <c r="V888" s="169"/>
      <c r="W888" s="169"/>
      <c r="X888" s="169"/>
      <c r="Y888" s="169"/>
      <c r="Z888" s="169"/>
      <c r="AA888" s="169"/>
      <c r="AB888" s="169"/>
      <c r="AC888" s="169"/>
      <c r="AD888" s="169"/>
      <c r="AE888" s="169"/>
    </row>
    <row r="889" spans="1:31" ht="13.9" customHeight="1">
      <c r="A889" s="169"/>
      <c r="B889" s="169"/>
      <c r="C889" s="169"/>
      <c r="D889" s="169"/>
      <c r="E889" s="169"/>
      <c r="F889" s="169"/>
      <c r="G889" s="169"/>
      <c r="H889" s="169"/>
      <c r="I889" s="169"/>
      <c r="J889" s="169"/>
      <c r="K889" s="169"/>
      <c r="L889" s="169"/>
      <c r="M889" s="169"/>
      <c r="N889" s="169"/>
      <c r="O889" s="169"/>
      <c r="P889" s="169"/>
      <c r="Q889" s="169"/>
      <c r="R889" s="169"/>
      <c r="S889" s="169"/>
      <c r="T889" s="169"/>
      <c r="U889" s="169"/>
      <c r="V889" s="169"/>
      <c r="W889" s="169"/>
      <c r="X889" s="169"/>
      <c r="Y889" s="169"/>
      <c r="Z889" s="169"/>
      <c r="AA889" s="169"/>
      <c r="AB889" s="169"/>
      <c r="AC889" s="169"/>
      <c r="AD889" s="169"/>
      <c r="AE889" s="169"/>
    </row>
    <row r="890" spans="1:31" ht="13.9" customHeight="1">
      <c r="A890" s="169"/>
      <c r="B890" s="169"/>
      <c r="C890" s="169"/>
      <c r="D890" s="169"/>
      <c r="E890" s="169"/>
      <c r="F890" s="169"/>
      <c r="G890" s="169"/>
      <c r="H890" s="169"/>
      <c r="I890" s="169"/>
      <c r="J890" s="169"/>
      <c r="K890" s="169"/>
      <c r="L890" s="169"/>
      <c r="M890" s="169"/>
      <c r="N890" s="169"/>
      <c r="O890" s="169"/>
      <c r="P890" s="169"/>
      <c r="Q890" s="169"/>
      <c r="R890" s="169"/>
      <c r="S890" s="169"/>
      <c r="T890" s="169"/>
      <c r="U890" s="169"/>
      <c r="V890" s="169"/>
      <c r="W890" s="169"/>
      <c r="X890" s="169"/>
      <c r="Y890" s="169"/>
      <c r="Z890" s="169"/>
      <c r="AA890" s="169"/>
      <c r="AB890" s="169"/>
      <c r="AC890" s="169"/>
      <c r="AD890" s="169"/>
      <c r="AE890" s="169"/>
    </row>
    <row r="891" spans="1:31" ht="13.9" customHeight="1">
      <c r="A891" s="169"/>
      <c r="B891" s="169"/>
      <c r="C891" s="169"/>
      <c r="D891" s="169"/>
      <c r="E891" s="169"/>
      <c r="F891" s="169"/>
      <c r="G891" s="169"/>
      <c r="H891" s="169"/>
      <c r="I891" s="169"/>
      <c r="J891" s="169"/>
      <c r="K891" s="169"/>
      <c r="L891" s="169"/>
      <c r="M891" s="169"/>
      <c r="N891" s="169"/>
      <c r="O891" s="169"/>
      <c r="P891" s="169"/>
      <c r="Q891" s="169"/>
      <c r="R891" s="169"/>
      <c r="S891" s="169"/>
      <c r="T891" s="169"/>
      <c r="U891" s="169"/>
      <c r="V891" s="169"/>
      <c r="W891" s="169"/>
      <c r="X891" s="169"/>
      <c r="Y891" s="169"/>
      <c r="Z891" s="169"/>
      <c r="AA891" s="169"/>
      <c r="AB891" s="169"/>
      <c r="AC891" s="169"/>
      <c r="AD891" s="169"/>
      <c r="AE891" s="169"/>
    </row>
    <row r="892" spans="1:31" ht="13.9" customHeight="1">
      <c r="A892" s="169"/>
      <c r="B892" s="169"/>
      <c r="C892" s="169"/>
      <c r="D892" s="169"/>
      <c r="E892" s="169"/>
      <c r="F892" s="169"/>
      <c r="G892" s="169"/>
      <c r="H892" s="169"/>
      <c r="I892" s="169"/>
      <c r="J892" s="169"/>
      <c r="K892" s="169"/>
      <c r="L892" s="169"/>
      <c r="M892" s="169"/>
      <c r="N892" s="169"/>
      <c r="O892" s="169"/>
      <c r="P892" s="169"/>
      <c r="Q892" s="169"/>
      <c r="R892" s="169"/>
      <c r="S892" s="169"/>
      <c r="T892" s="169"/>
      <c r="U892" s="169"/>
      <c r="V892" s="169"/>
      <c r="W892" s="169"/>
      <c r="X892" s="169"/>
      <c r="Y892" s="169"/>
      <c r="Z892" s="169"/>
      <c r="AA892" s="169"/>
      <c r="AB892" s="169"/>
      <c r="AC892" s="169"/>
      <c r="AD892" s="169"/>
      <c r="AE892" s="169"/>
    </row>
    <row r="893" spans="1:31" ht="13.9" customHeight="1">
      <c r="A893" s="169"/>
      <c r="B893" s="169"/>
      <c r="C893" s="169"/>
      <c r="D893" s="169"/>
      <c r="E893" s="169"/>
      <c r="F893" s="169"/>
      <c r="G893" s="169"/>
      <c r="H893" s="169"/>
      <c r="I893" s="169"/>
      <c r="J893" s="169"/>
      <c r="K893" s="169"/>
      <c r="L893" s="169"/>
      <c r="M893" s="169"/>
      <c r="N893" s="169"/>
      <c r="O893" s="169"/>
      <c r="P893" s="169"/>
      <c r="Q893" s="169"/>
      <c r="R893" s="169"/>
      <c r="S893" s="169"/>
      <c r="T893" s="169"/>
      <c r="U893" s="169"/>
      <c r="V893" s="169"/>
      <c r="W893" s="169"/>
      <c r="X893" s="169"/>
      <c r="Y893" s="169"/>
      <c r="Z893" s="169"/>
      <c r="AA893" s="169"/>
      <c r="AB893" s="169"/>
      <c r="AC893" s="169"/>
      <c r="AD893" s="169"/>
      <c r="AE893" s="169"/>
    </row>
    <row r="894" spans="1:31" ht="13.9" customHeight="1">
      <c r="A894" s="169"/>
      <c r="B894" s="169"/>
      <c r="C894" s="169"/>
      <c r="D894" s="169"/>
      <c r="E894" s="169"/>
      <c r="F894" s="169"/>
      <c r="G894" s="169"/>
      <c r="H894" s="169"/>
      <c r="I894" s="169"/>
      <c r="J894" s="169"/>
      <c r="K894" s="169"/>
      <c r="L894" s="169"/>
      <c r="M894" s="169"/>
      <c r="N894" s="169"/>
      <c r="O894" s="169"/>
      <c r="P894" s="169"/>
      <c r="Q894" s="169"/>
      <c r="R894" s="169"/>
      <c r="S894" s="169"/>
      <c r="T894" s="169"/>
      <c r="U894" s="169"/>
      <c r="V894" s="169"/>
      <c r="W894" s="169"/>
      <c r="X894" s="169"/>
      <c r="Y894" s="169"/>
      <c r="Z894" s="169"/>
      <c r="AA894" s="169"/>
      <c r="AB894" s="169"/>
      <c r="AC894" s="169"/>
      <c r="AD894" s="169"/>
      <c r="AE894" s="169"/>
    </row>
    <row r="895" spans="1:31" ht="13.9" customHeight="1">
      <c r="A895" s="169"/>
      <c r="B895" s="169"/>
      <c r="C895" s="169"/>
      <c r="D895" s="169"/>
      <c r="E895" s="169"/>
      <c r="F895" s="169"/>
      <c r="G895" s="169"/>
      <c r="H895" s="169"/>
      <c r="I895" s="169"/>
      <c r="J895" s="169"/>
      <c r="K895" s="169"/>
      <c r="L895" s="169"/>
      <c r="M895" s="169"/>
      <c r="N895" s="169"/>
      <c r="O895" s="169"/>
      <c r="P895" s="169"/>
      <c r="Q895" s="169"/>
      <c r="R895" s="169"/>
      <c r="S895" s="169"/>
      <c r="T895" s="169"/>
      <c r="U895" s="169"/>
      <c r="V895" s="169"/>
      <c r="W895" s="169"/>
      <c r="X895" s="169"/>
      <c r="Y895" s="169"/>
      <c r="Z895" s="169"/>
      <c r="AA895" s="169"/>
      <c r="AB895" s="169"/>
      <c r="AC895" s="169"/>
      <c r="AD895" s="169"/>
      <c r="AE895" s="169"/>
    </row>
    <row r="896" spans="1:31" ht="13.9" customHeight="1">
      <c r="A896" s="169"/>
      <c r="B896" s="169"/>
      <c r="C896" s="169"/>
      <c r="D896" s="169"/>
      <c r="E896" s="169"/>
      <c r="F896" s="169"/>
      <c r="G896" s="169"/>
      <c r="H896" s="169"/>
      <c r="I896" s="169"/>
      <c r="J896" s="169"/>
      <c r="K896" s="169"/>
      <c r="L896" s="169"/>
      <c r="M896" s="169"/>
      <c r="N896" s="169"/>
      <c r="O896" s="169"/>
      <c r="P896" s="169"/>
      <c r="Q896" s="169"/>
      <c r="R896" s="169"/>
      <c r="S896" s="169"/>
      <c r="T896" s="169"/>
      <c r="U896" s="169"/>
      <c r="V896" s="169"/>
      <c r="W896" s="169"/>
      <c r="X896" s="169"/>
      <c r="Y896" s="169"/>
      <c r="Z896" s="169"/>
      <c r="AA896" s="169"/>
      <c r="AB896" s="169"/>
      <c r="AC896" s="169"/>
      <c r="AD896" s="169"/>
      <c r="AE896" s="169"/>
    </row>
    <row r="897" spans="1:31" ht="13.9" customHeight="1">
      <c r="A897" s="169"/>
      <c r="B897" s="169"/>
      <c r="C897" s="169"/>
      <c r="D897" s="169"/>
      <c r="E897" s="169"/>
      <c r="F897" s="169"/>
      <c r="G897" s="169"/>
      <c r="H897" s="169"/>
      <c r="I897" s="169"/>
      <c r="J897" s="169"/>
      <c r="K897" s="169"/>
      <c r="L897" s="169"/>
      <c r="M897" s="169"/>
      <c r="N897" s="169"/>
      <c r="O897" s="169"/>
      <c r="P897" s="169"/>
      <c r="Q897" s="169"/>
      <c r="R897" s="169"/>
      <c r="S897" s="169"/>
      <c r="T897" s="169"/>
      <c r="U897" s="169"/>
      <c r="V897" s="169"/>
      <c r="W897" s="169"/>
      <c r="X897" s="169"/>
      <c r="Y897" s="169"/>
      <c r="Z897" s="169"/>
      <c r="AA897" s="169"/>
      <c r="AB897" s="169"/>
      <c r="AC897" s="169"/>
      <c r="AD897" s="169"/>
      <c r="AE897" s="169"/>
    </row>
    <row r="898" spans="1:31" ht="13.9" customHeight="1">
      <c r="A898" s="169"/>
      <c r="B898" s="169"/>
      <c r="C898" s="169"/>
      <c r="D898" s="169"/>
      <c r="E898" s="169"/>
      <c r="F898" s="169"/>
      <c r="G898" s="169"/>
      <c r="H898" s="169"/>
      <c r="I898" s="169"/>
      <c r="J898" s="169"/>
      <c r="K898" s="169"/>
      <c r="L898" s="169"/>
      <c r="M898" s="169"/>
      <c r="N898" s="169"/>
      <c r="O898" s="169"/>
      <c r="P898" s="169"/>
      <c r="Q898" s="169"/>
      <c r="R898" s="169"/>
      <c r="S898" s="169"/>
      <c r="T898" s="169"/>
      <c r="U898" s="169"/>
      <c r="V898" s="169"/>
      <c r="W898" s="169"/>
      <c r="X898" s="169"/>
      <c r="Y898" s="169"/>
      <c r="Z898" s="169"/>
      <c r="AA898" s="169"/>
      <c r="AB898" s="169"/>
      <c r="AC898" s="169"/>
      <c r="AD898" s="169"/>
      <c r="AE898" s="169"/>
    </row>
    <row r="899" spans="1:31" ht="13.9" customHeight="1">
      <c r="A899" s="169"/>
      <c r="B899" s="169"/>
      <c r="C899" s="169"/>
      <c r="D899" s="169"/>
      <c r="E899" s="169"/>
      <c r="F899" s="169"/>
      <c r="G899" s="169"/>
      <c r="H899" s="169"/>
      <c r="I899" s="169"/>
      <c r="J899" s="169"/>
      <c r="K899" s="169"/>
      <c r="L899" s="169"/>
      <c r="M899" s="169"/>
      <c r="N899" s="169"/>
      <c r="O899" s="169"/>
      <c r="P899" s="169"/>
      <c r="Q899" s="169"/>
      <c r="R899" s="169"/>
      <c r="S899" s="169"/>
      <c r="T899" s="169"/>
      <c r="U899" s="169"/>
      <c r="V899" s="169"/>
      <c r="W899" s="169"/>
      <c r="X899" s="169"/>
      <c r="Y899" s="169"/>
      <c r="Z899" s="169"/>
      <c r="AA899" s="169"/>
      <c r="AB899" s="169"/>
      <c r="AC899" s="169"/>
      <c r="AD899" s="169"/>
      <c r="AE899" s="169"/>
    </row>
    <row r="900" spans="1:31" ht="13.9" customHeight="1">
      <c r="A900" s="169"/>
      <c r="B900" s="169"/>
      <c r="C900" s="169"/>
      <c r="D900" s="169"/>
      <c r="E900" s="169"/>
      <c r="F900" s="169"/>
      <c r="G900" s="169"/>
      <c r="H900" s="169"/>
      <c r="I900" s="169"/>
      <c r="J900" s="169"/>
      <c r="K900" s="169"/>
      <c r="L900" s="169"/>
      <c r="M900" s="169"/>
      <c r="N900" s="169"/>
      <c r="O900" s="169"/>
      <c r="P900" s="169"/>
      <c r="Q900" s="169"/>
      <c r="R900" s="169"/>
      <c r="S900" s="169"/>
      <c r="T900" s="169"/>
      <c r="U900" s="169"/>
      <c r="V900" s="169"/>
      <c r="W900" s="169"/>
      <c r="X900" s="169"/>
      <c r="Y900" s="169"/>
      <c r="Z900" s="169"/>
      <c r="AA900" s="169"/>
      <c r="AB900" s="169"/>
      <c r="AC900" s="169"/>
      <c r="AD900" s="169"/>
      <c r="AE900" s="169"/>
    </row>
    <row r="901" spans="1:31" ht="13.9" customHeight="1">
      <c r="A901" s="169"/>
      <c r="B901" s="169"/>
      <c r="C901" s="169"/>
      <c r="D901" s="169"/>
      <c r="E901" s="169"/>
      <c r="F901" s="169"/>
      <c r="G901" s="169"/>
      <c r="H901" s="169"/>
      <c r="I901" s="169"/>
      <c r="J901" s="169"/>
      <c r="K901" s="169"/>
      <c r="L901" s="169"/>
      <c r="M901" s="169"/>
      <c r="N901" s="169"/>
      <c r="O901" s="169"/>
      <c r="P901" s="169"/>
      <c r="Q901" s="169"/>
      <c r="R901" s="169"/>
      <c r="S901" s="169"/>
      <c r="T901" s="169"/>
      <c r="U901" s="169"/>
      <c r="V901" s="169"/>
      <c r="W901" s="169"/>
      <c r="X901" s="169"/>
      <c r="Y901" s="169"/>
      <c r="Z901" s="169"/>
      <c r="AA901" s="169"/>
      <c r="AB901" s="169"/>
      <c r="AC901" s="169"/>
      <c r="AD901" s="169"/>
      <c r="AE901" s="169"/>
    </row>
    <row r="902" spans="1:31" ht="13.9" customHeight="1">
      <c r="A902" s="169"/>
      <c r="B902" s="169"/>
      <c r="C902" s="169"/>
      <c r="D902" s="169"/>
      <c r="E902" s="169"/>
      <c r="F902" s="169"/>
      <c r="G902" s="169"/>
      <c r="H902" s="169"/>
      <c r="I902" s="169"/>
      <c r="J902" s="169"/>
      <c r="K902" s="169"/>
      <c r="L902" s="169"/>
      <c r="M902" s="169"/>
      <c r="N902" s="169"/>
      <c r="O902" s="169"/>
      <c r="P902" s="169"/>
      <c r="Q902" s="169"/>
      <c r="R902" s="169"/>
      <c r="S902" s="169"/>
      <c r="T902" s="169"/>
      <c r="U902" s="169"/>
      <c r="V902" s="169"/>
      <c r="W902" s="169"/>
      <c r="X902" s="169"/>
      <c r="Y902" s="169"/>
      <c r="Z902" s="169"/>
      <c r="AA902" s="169"/>
      <c r="AB902" s="169"/>
      <c r="AC902" s="169"/>
      <c r="AD902" s="169"/>
      <c r="AE902" s="169"/>
    </row>
    <row r="903" spans="1:31" ht="13.9" customHeight="1">
      <c r="A903" s="169"/>
      <c r="B903" s="169"/>
      <c r="C903" s="169"/>
      <c r="D903" s="169"/>
      <c r="E903" s="169"/>
      <c r="F903" s="169"/>
      <c r="G903" s="169"/>
      <c r="H903" s="169"/>
      <c r="I903" s="169"/>
      <c r="J903" s="169"/>
      <c r="K903" s="169"/>
      <c r="L903" s="169"/>
      <c r="M903" s="169"/>
      <c r="N903" s="169"/>
      <c r="O903" s="169"/>
      <c r="P903" s="169"/>
      <c r="Q903" s="169"/>
      <c r="R903" s="169"/>
      <c r="S903" s="169"/>
      <c r="T903" s="169"/>
      <c r="U903" s="169"/>
      <c r="V903" s="169"/>
      <c r="W903" s="169"/>
      <c r="X903" s="169"/>
      <c r="Y903" s="169"/>
      <c r="Z903" s="169"/>
      <c r="AA903" s="169"/>
      <c r="AB903" s="169"/>
      <c r="AC903" s="169"/>
      <c r="AD903" s="169"/>
      <c r="AE903" s="169"/>
    </row>
    <row r="904" spans="1:31" ht="13.9" customHeight="1">
      <c r="A904" s="169"/>
      <c r="B904" s="169"/>
      <c r="C904" s="169"/>
      <c r="D904" s="169"/>
      <c r="E904" s="169"/>
      <c r="F904" s="169"/>
      <c r="G904" s="169"/>
      <c r="H904" s="169"/>
      <c r="I904" s="169"/>
      <c r="J904" s="169"/>
      <c r="K904" s="169"/>
      <c r="L904" s="169"/>
      <c r="M904" s="169"/>
      <c r="N904" s="169"/>
      <c r="O904" s="169"/>
      <c r="P904" s="169"/>
      <c r="Q904" s="169"/>
      <c r="R904" s="169"/>
      <c r="S904" s="169"/>
      <c r="T904" s="169"/>
      <c r="U904" s="169"/>
      <c r="V904" s="169"/>
      <c r="W904" s="169"/>
      <c r="X904" s="169"/>
      <c r="Y904" s="169"/>
      <c r="Z904" s="169"/>
      <c r="AA904" s="169"/>
      <c r="AB904" s="169"/>
      <c r="AC904" s="169"/>
      <c r="AD904" s="169"/>
      <c r="AE904" s="169"/>
    </row>
    <row r="905" spans="1:31" ht="13.9" customHeight="1">
      <c r="A905" s="169"/>
      <c r="B905" s="169"/>
      <c r="C905" s="169"/>
      <c r="D905" s="169"/>
      <c r="E905" s="169"/>
      <c r="F905" s="169"/>
      <c r="G905" s="169"/>
      <c r="H905" s="169"/>
      <c r="I905" s="169"/>
      <c r="J905" s="169"/>
      <c r="K905" s="169"/>
      <c r="L905" s="169"/>
      <c r="M905" s="169"/>
      <c r="N905" s="169"/>
      <c r="O905" s="169"/>
      <c r="P905" s="169"/>
      <c r="Q905" s="169"/>
      <c r="R905" s="169"/>
      <c r="S905" s="169"/>
      <c r="T905" s="169"/>
      <c r="U905" s="169"/>
      <c r="V905" s="169"/>
      <c r="W905" s="169"/>
      <c r="X905" s="169"/>
      <c r="Y905" s="169"/>
      <c r="Z905" s="169"/>
      <c r="AA905" s="169"/>
      <c r="AB905" s="169"/>
      <c r="AC905" s="169"/>
      <c r="AD905" s="169"/>
      <c r="AE905" s="169"/>
    </row>
    <row r="906" spans="1:31" ht="13.9" customHeight="1">
      <c r="A906" s="169"/>
      <c r="B906" s="169"/>
      <c r="C906" s="169"/>
      <c r="D906" s="169"/>
      <c r="E906" s="169"/>
      <c r="F906" s="169"/>
      <c r="G906" s="169"/>
      <c r="H906" s="169"/>
      <c r="I906" s="169"/>
      <c r="J906" s="169"/>
      <c r="K906" s="169"/>
      <c r="L906" s="169"/>
      <c r="M906" s="169"/>
      <c r="N906" s="169"/>
      <c r="O906" s="169"/>
      <c r="P906" s="169"/>
      <c r="Q906" s="169"/>
      <c r="R906" s="169"/>
      <c r="S906" s="169"/>
      <c r="T906" s="169"/>
      <c r="U906" s="169"/>
      <c r="V906" s="169"/>
      <c r="W906" s="169"/>
      <c r="X906" s="169"/>
      <c r="Y906" s="169"/>
      <c r="Z906" s="169"/>
      <c r="AA906" s="169"/>
      <c r="AB906" s="169"/>
      <c r="AC906" s="169"/>
      <c r="AD906" s="169"/>
      <c r="AE906" s="169"/>
    </row>
    <row r="907" spans="1:31" ht="13.9" customHeight="1">
      <c r="A907" s="169"/>
      <c r="B907" s="169"/>
      <c r="C907" s="169"/>
      <c r="D907" s="169"/>
      <c r="E907" s="169"/>
      <c r="F907" s="169"/>
      <c r="G907" s="169"/>
      <c r="H907" s="169"/>
      <c r="I907" s="169"/>
      <c r="J907" s="169"/>
      <c r="K907" s="169"/>
      <c r="L907" s="169"/>
      <c r="M907" s="169"/>
      <c r="N907" s="169"/>
      <c r="O907" s="169"/>
      <c r="P907" s="169"/>
      <c r="Q907" s="169"/>
      <c r="R907" s="169"/>
      <c r="S907" s="169"/>
      <c r="T907" s="169"/>
      <c r="U907" s="169"/>
      <c r="V907" s="169"/>
      <c r="W907" s="169"/>
      <c r="X907" s="169"/>
      <c r="Y907" s="169"/>
      <c r="Z907" s="169"/>
      <c r="AA907" s="169"/>
      <c r="AB907" s="169"/>
      <c r="AC907" s="169"/>
      <c r="AD907" s="169"/>
      <c r="AE907" s="169"/>
    </row>
    <row r="908" spans="1:31" ht="13.9" customHeight="1">
      <c r="A908" s="169"/>
      <c r="B908" s="169"/>
      <c r="C908" s="169"/>
      <c r="D908" s="169"/>
      <c r="E908" s="169"/>
      <c r="F908" s="169"/>
      <c r="G908" s="169"/>
      <c r="H908" s="169"/>
      <c r="I908" s="169"/>
      <c r="J908" s="169"/>
      <c r="K908" s="169"/>
      <c r="L908" s="169"/>
      <c r="M908" s="169"/>
      <c r="N908" s="169"/>
      <c r="O908" s="169"/>
      <c r="P908" s="169"/>
      <c r="Q908" s="169"/>
      <c r="R908" s="169"/>
      <c r="S908" s="169"/>
      <c r="T908" s="169"/>
      <c r="U908" s="169"/>
      <c r="V908" s="169"/>
      <c r="W908" s="169"/>
      <c r="X908" s="169"/>
      <c r="Y908" s="169"/>
      <c r="Z908" s="169"/>
      <c r="AA908" s="169"/>
      <c r="AB908" s="169"/>
      <c r="AC908" s="169"/>
      <c r="AD908" s="169"/>
      <c r="AE908" s="169"/>
    </row>
    <row r="909" spans="1:31" ht="13.9" customHeight="1">
      <c r="A909" s="169"/>
      <c r="B909" s="169"/>
      <c r="C909" s="169"/>
      <c r="D909" s="169"/>
      <c r="E909" s="169"/>
      <c r="F909" s="169"/>
      <c r="G909" s="169"/>
      <c r="H909" s="169"/>
      <c r="I909" s="169"/>
      <c r="J909" s="169"/>
      <c r="K909" s="169"/>
      <c r="L909" s="169"/>
      <c r="M909" s="169"/>
      <c r="N909" s="169"/>
      <c r="O909" s="169"/>
      <c r="P909" s="169"/>
      <c r="Q909" s="169"/>
      <c r="R909" s="169"/>
      <c r="S909" s="169"/>
      <c r="T909" s="169"/>
      <c r="U909" s="169"/>
      <c r="V909" s="169"/>
      <c r="W909" s="169"/>
      <c r="X909" s="169"/>
      <c r="Y909" s="169"/>
      <c r="Z909" s="169"/>
      <c r="AA909" s="169"/>
      <c r="AB909" s="169"/>
      <c r="AC909" s="169"/>
      <c r="AD909" s="169"/>
      <c r="AE909" s="169"/>
    </row>
    <row r="910" spans="1:31" ht="13.9" customHeight="1">
      <c r="A910" s="169"/>
      <c r="B910" s="169"/>
      <c r="C910" s="169"/>
      <c r="D910" s="169"/>
      <c r="E910" s="169"/>
      <c r="F910" s="169"/>
      <c r="G910" s="169"/>
      <c r="H910" s="169"/>
      <c r="I910" s="169"/>
      <c r="J910" s="169"/>
      <c r="K910" s="169"/>
      <c r="L910" s="169"/>
      <c r="M910" s="169"/>
      <c r="N910" s="169"/>
      <c r="O910" s="169"/>
      <c r="P910" s="169"/>
      <c r="Q910" s="169"/>
      <c r="R910" s="169"/>
      <c r="S910" s="169"/>
      <c r="T910" s="169"/>
      <c r="U910" s="169"/>
      <c r="V910" s="169"/>
      <c r="W910" s="169"/>
      <c r="X910" s="169"/>
      <c r="Y910" s="169"/>
      <c r="Z910" s="169"/>
      <c r="AA910" s="169"/>
      <c r="AB910" s="169"/>
      <c r="AC910" s="169"/>
      <c r="AD910" s="169"/>
      <c r="AE910" s="169"/>
    </row>
    <row r="911" spans="1:31" ht="13.9" customHeight="1">
      <c r="A911" s="169"/>
      <c r="B911" s="169"/>
      <c r="C911" s="169"/>
      <c r="D911" s="169"/>
      <c r="E911" s="169"/>
      <c r="F911" s="169"/>
      <c r="G911" s="169"/>
      <c r="H911" s="169"/>
      <c r="I911" s="169"/>
      <c r="J911" s="169"/>
      <c r="K911" s="169"/>
      <c r="L911" s="169"/>
      <c r="M911" s="169"/>
      <c r="N911" s="169"/>
      <c r="O911" s="169"/>
      <c r="P911" s="169"/>
      <c r="Q911" s="169"/>
      <c r="R911" s="169"/>
      <c r="S911" s="169"/>
      <c r="T911" s="169"/>
      <c r="U911" s="169"/>
      <c r="V911" s="169"/>
      <c r="W911" s="169"/>
      <c r="X911" s="169"/>
      <c r="Y911" s="169"/>
      <c r="Z911" s="169"/>
      <c r="AA911" s="169"/>
      <c r="AB911" s="169"/>
      <c r="AC911" s="169"/>
      <c r="AD911" s="169"/>
      <c r="AE911" s="169"/>
    </row>
    <row r="912" spans="1:31" ht="13.9" customHeight="1">
      <c r="A912" s="169"/>
      <c r="B912" s="169"/>
      <c r="C912" s="169"/>
      <c r="D912" s="169"/>
      <c r="E912" s="169"/>
      <c r="F912" s="169"/>
      <c r="G912" s="169"/>
      <c r="H912" s="169"/>
      <c r="I912" s="169"/>
      <c r="J912" s="169"/>
      <c r="K912" s="169"/>
      <c r="L912" s="169"/>
      <c r="M912" s="169"/>
      <c r="N912" s="169"/>
      <c r="O912" s="169"/>
      <c r="P912" s="169"/>
      <c r="Q912" s="169"/>
      <c r="R912" s="169"/>
      <c r="S912" s="169"/>
      <c r="T912" s="169"/>
      <c r="U912" s="169"/>
      <c r="V912" s="169"/>
      <c r="W912" s="169"/>
      <c r="X912" s="169"/>
      <c r="Y912" s="169"/>
      <c r="Z912" s="169"/>
      <c r="AA912" s="169"/>
      <c r="AB912" s="169"/>
      <c r="AC912" s="169"/>
      <c r="AD912" s="169"/>
      <c r="AE912" s="169"/>
    </row>
    <row r="913" spans="1:31" ht="13.9" customHeight="1">
      <c r="A913" s="169"/>
      <c r="B913" s="169"/>
      <c r="C913" s="169"/>
      <c r="D913" s="169"/>
      <c r="E913" s="169"/>
      <c r="F913" s="169"/>
      <c r="G913" s="169"/>
      <c r="H913" s="169"/>
      <c r="I913" s="169"/>
      <c r="J913" s="169"/>
      <c r="K913" s="169"/>
      <c r="L913" s="169"/>
      <c r="M913" s="169"/>
      <c r="N913" s="169"/>
      <c r="O913" s="169"/>
      <c r="P913" s="169"/>
      <c r="Q913" s="169"/>
      <c r="R913" s="169"/>
      <c r="S913" s="169"/>
      <c r="T913" s="169"/>
      <c r="U913" s="169"/>
      <c r="V913" s="169"/>
      <c r="W913" s="169"/>
      <c r="X913" s="169"/>
      <c r="Y913" s="169"/>
      <c r="Z913" s="169"/>
      <c r="AA913" s="169"/>
      <c r="AB913" s="169"/>
      <c r="AC913" s="169"/>
      <c r="AD913" s="169"/>
      <c r="AE913" s="169"/>
    </row>
    <row r="914" spans="1:31" ht="13.9" customHeight="1">
      <c r="A914" s="169"/>
      <c r="B914" s="169"/>
      <c r="C914" s="169"/>
      <c r="D914" s="169"/>
      <c r="E914" s="169"/>
      <c r="F914" s="169"/>
      <c r="G914" s="169"/>
      <c r="H914" s="169"/>
      <c r="I914" s="169"/>
      <c r="J914" s="169"/>
      <c r="K914" s="169"/>
      <c r="L914" s="169"/>
      <c r="M914" s="169"/>
      <c r="N914" s="169"/>
      <c r="O914" s="169"/>
      <c r="P914" s="169"/>
      <c r="Q914" s="169"/>
      <c r="R914" s="169"/>
      <c r="S914" s="169"/>
      <c r="T914" s="169"/>
      <c r="U914" s="169"/>
      <c r="V914" s="169"/>
      <c r="W914" s="169"/>
      <c r="X914" s="169"/>
      <c r="Y914" s="169"/>
      <c r="Z914" s="169"/>
      <c r="AA914" s="169"/>
      <c r="AB914" s="169"/>
      <c r="AC914" s="169"/>
      <c r="AD914" s="169"/>
      <c r="AE914" s="169"/>
    </row>
    <row r="915" spans="1:31" ht="13.9" customHeight="1">
      <c r="A915" s="169"/>
      <c r="B915" s="169"/>
      <c r="C915" s="169"/>
      <c r="D915" s="169"/>
      <c r="E915" s="169"/>
      <c r="F915" s="169"/>
      <c r="G915" s="169"/>
      <c r="H915" s="169"/>
      <c r="I915" s="169"/>
      <c r="J915" s="169"/>
      <c r="K915" s="169"/>
      <c r="L915" s="169"/>
      <c r="M915" s="169"/>
      <c r="N915" s="169"/>
      <c r="O915" s="169"/>
      <c r="P915" s="169"/>
      <c r="Q915" s="169"/>
      <c r="R915" s="169"/>
      <c r="S915" s="169"/>
      <c r="T915" s="169"/>
      <c r="U915" s="169"/>
      <c r="V915" s="169"/>
      <c r="W915" s="169"/>
      <c r="X915" s="169"/>
      <c r="Y915" s="169"/>
      <c r="Z915" s="169"/>
      <c r="AA915" s="169"/>
      <c r="AB915" s="169"/>
      <c r="AC915" s="169"/>
      <c r="AD915" s="169"/>
      <c r="AE915" s="169"/>
    </row>
    <row r="916" spans="1:31" ht="13.9" customHeight="1">
      <c r="A916" s="169"/>
      <c r="B916" s="169"/>
      <c r="C916" s="169"/>
      <c r="D916" s="169"/>
      <c r="E916" s="169"/>
      <c r="F916" s="169"/>
      <c r="G916" s="169"/>
      <c r="H916" s="169"/>
      <c r="I916" s="169"/>
      <c r="J916" s="169"/>
      <c r="K916" s="169"/>
      <c r="L916" s="169"/>
      <c r="M916" s="169"/>
      <c r="N916" s="169"/>
      <c r="O916" s="169"/>
      <c r="P916" s="169"/>
      <c r="Q916" s="169"/>
      <c r="R916" s="169"/>
      <c r="S916" s="169"/>
      <c r="T916" s="169"/>
      <c r="U916" s="169"/>
      <c r="V916" s="169"/>
      <c r="W916" s="169"/>
      <c r="X916" s="169"/>
      <c r="Y916" s="169"/>
      <c r="Z916" s="169"/>
      <c r="AA916" s="169"/>
      <c r="AB916" s="169"/>
      <c r="AC916" s="169"/>
      <c r="AD916" s="169"/>
      <c r="AE916" s="169"/>
    </row>
    <row r="917" spans="1:31" ht="13.9" customHeight="1">
      <c r="A917" s="169"/>
      <c r="B917" s="169"/>
      <c r="C917" s="169"/>
      <c r="D917" s="169"/>
      <c r="E917" s="169"/>
      <c r="F917" s="169"/>
      <c r="G917" s="169"/>
      <c r="H917" s="169"/>
      <c r="I917" s="169"/>
      <c r="J917" s="169"/>
      <c r="K917" s="169"/>
      <c r="L917" s="169"/>
      <c r="M917" s="169"/>
      <c r="N917" s="169"/>
      <c r="O917" s="169"/>
      <c r="P917" s="169"/>
      <c r="Q917" s="169"/>
      <c r="R917" s="169"/>
      <c r="S917" s="169"/>
      <c r="T917" s="169"/>
      <c r="U917" s="169"/>
      <c r="V917" s="169"/>
      <c r="W917" s="169"/>
      <c r="X917" s="169"/>
      <c r="Y917" s="169"/>
      <c r="Z917" s="169"/>
      <c r="AA917" s="169"/>
      <c r="AB917" s="169"/>
      <c r="AC917" s="169"/>
      <c r="AD917" s="169"/>
      <c r="AE917" s="169"/>
    </row>
    <row r="918" spans="1:31" ht="13.9" customHeight="1">
      <c r="A918" s="169"/>
      <c r="B918" s="169"/>
      <c r="C918" s="169"/>
      <c r="D918" s="169"/>
      <c r="E918" s="169"/>
      <c r="F918" s="169"/>
      <c r="G918" s="169"/>
      <c r="H918" s="169"/>
      <c r="I918" s="169"/>
      <c r="J918" s="169"/>
      <c r="K918" s="169"/>
      <c r="L918" s="169"/>
      <c r="M918" s="169"/>
      <c r="N918" s="169"/>
      <c r="O918" s="169"/>
      <c r="P918" s="169"/>
      <c r="Q918" s="169"/>
      <c r="R918" s="169"/>
      <c r="S918" s="169"/>
      <c r="T918" s="169"/>
      <c r="U918" s="169"/>
      <c r="V918" s="169"/>
      <c r="W918" s="169"/>
      <c r="X918" s="169"/>
      <c r="Y918" s="169"/>
      <c r="Z918" s="169"/>
      <c r="AA918" s="169"/>
      <c r="AB918" s="169"/>
      <c r="AC918" s="169"/>
      <c r="AD918" s="169"/>
      <c r="AE918" s="169"/>
    </row>
    <row r="919" spans="1:31" ht="13.9" customHeight="1">
      <c r="A919" s="169"/>
      <c r="B919" s="169"/>
      <c r="C919" s="169"/>
      <c r="D919" s="169"/>
      <c r="E919" s="169"/>
      <c r="F919" s="169"/>
      <c r="G919" s="169"/>
      <c r="H919" s="169"/>
      <c r="I919" s="169"/>
      <c r="J919" s="169"/>
      <c r="K919" s="169"/>
      <c r="L919" s="169"/>
      <c r="M919" s="169"/>
      <c r="N919" s="169"/>
      <c r="O919" s="169"/>
      <c r="P919" s="169"/>
      <c r="Q919" s="169"/>
      <c r="R919" s="169"/>
      <c r="S919" s="169"/>
      <c r="T919" s="169"/>
      <c r="U919" s="169"/>
      <c r="V919" s="169"/>
      <c r="W919" s="169"/>
      <c r="X919" s="169"/>
      <c r="Y919" s="169"/>
      <c r="Z919" s="169"/>
      <c r="AA919" s="169"/>
      <c r="AB919" s="169"/>
      <c r="AC919" s="169"/>
      <c r="AD919" s="169"/>
      <c r="AE919" s="169"/>
    </row>
    <row r="920" spans="1:31" ht="13.9" customHeight="1">
      <c r="A920" s="169"/>
      <c r="B920" s="169"/>
      <c r="C920" s="169"/>
      <c r="D920" s="169"/>
      <c r="E920" s="169"/>
      <c r="F920" s="169"/>
      <c r="G920" s="169"/>
      <c r="H920" s="169"/>
      <c r="I920" s="169"/>
      <c r="J920" s="169"/>
      <c r="K920" s="169"/>
      <c r="L920" s="169"/>
      <c r="M920" s="169"/>
      <c r="N920" s="169"/>
      <c r="O920" s="169"/>
      <c r="P920" s="169"/>
      <c r="Q920" s="169"/>
      <c r="R920" s="169"/>
      <c r="S920" s="169"/>
      <c r="T920" s="169"/>
      <c r="U920" s="169"/>
      <c r="V920" s="169"/>
      <c r="W920" s="169"/>
      <c r="X920" s="169"/>
      <c r="Y920" s="169"/>
      <c r="Z920" s="169"/>
      <c r="AA920" s="169"/>
      <c r="AB920" s="169"/>
      <c r="AC920" s="169"/>
      <c r="AD920" s="169"/>
      <c r="AE920" s="169"/>
    </row>
    <row r="921" spans="1:31" ht="13.9" customHeight="1">
      <c r="A921" s="169"/>
      <c r="B921" s="169"/>
      <c r="C921" s="169"/>
      <c r="D921" s="169"/>
      <c r="E921" s="169"/>
      <c r="F921" s="169"/>
      <c r="G921" s="169"/>
      <c r="H921" s="169"/>
      <c r="I921" s="169"/>
      <c r="J921" s="169"/>
      <c r="K921" s="169"/>
      <c r="L921" s="169"/>
      <c r="M921" s="169"/>
      <c r="N921" s="169"/>
      <c r="O921" s="169"/>
      <c r="P921" s="169"/>
      <c r="Q921" s="169"/>
      <c r="R921" s="169"/>
      <c r="S921" s="169"/>
      <c r="T921" s="169"/>
      <c r="U921" s="169"/>
      <c r="V921" s="169"/>
      <c r="W921" s="169"/>
      <c r="X921" s="169"/>
      <c r="Y921" s="169"/>
      <c r="Z921" s="169"/>
      <c r="AA921" s="169"/>
      <c r="AB921" s="169"/>
      <c r="AC921" s="169"/>
      <c r="AD921" s="169"/>
      <c r="AE921" s="169"/>
    </row>
    <row r="922" spans="1:31" ht="13.9" customHeight="1">
      <c r="A922" s="169"/>
      <c r="B922" s="169"/>
      <c r="C922" s="169"/>
      <c r="D922" s="169"/>
      <c r="E922" s="169"/>
      <c r="F922" s="169"/>
      <c r="G922" s="169"/>
      <c r="H922" s="169"/>
      <c r="I922" s="169"/>
      <c r="J922" s="169"/>
      <c r="K922" s="169"/>
      <c r="L922" s="169"/>
      <c r="M922" s="169"/>
      <c r="N922" s="169"/>
      <c r="O922" s="169"/>
      <c r="P922" s="169"/>
      <c r="Q922" s="169"/>
      <c r="R922" s="169"/>
      <c r="S922" s="169"/>
      <c r="T922" s="169"/>
      <c r="U922" s="169"/>
      <c r="V922" s="169"/>
      <c r="W922" s="169"/>
      <c r="X922" s="169"/>
      <c r="Y922" s="169"/>
      <c r="Z922" s="169"/>
      <c r="AA922" s="169"/>
      <c r="AB922" s="169"/>
      <c r="AC922" s="169"/>
      <c r="AD922" s="169"/>
      <c r="AE922" s="169"/>
    </row>
    <row r="923" spans="1:31" ht="13.9" customHeight="1">
      <c r="A923" s="169"/>
      <c r="B923" s="169"/>
      <c r="C923" s="169"/>
      <c r="D923" s="169"/>
      <c r="E923" s="169"/>
      <c r="F923" s="169"/>
      <c r="G923" s="169"/>
      <c r="H923" s="169"/>
      <c r="I923" s="169"/>
      <c r="J923" s="169"/>
      <c r="K923" s="169"/>
      <c r="L923" s="169"/>
      <c r="M923" s="169"/>
      <c r="N923" s="169"/>
      <c r="O923" s="169"/>
      <c r="P923" s="169"/>
      <c r="Q923" s="169"/>
      <c r="R923" s="169"/>
      <c r="S923" s="169"/>
      <c r="T923" s="169"/>
      <c r="U923" s="169"/>
      <c r="V923" s="169"/>
      <c r="W923" s="169"/>
      <c r="X923" s="169"/>
      <c r="Y923" s="169"/>
      <c r="Z923" s="169"/>
      <c r="AA923" s="169"/>
      <c r="AB923" s="169"/>
      <c r="AC923" s="169"/>
      <c r="AD923" s="169"/>
      <c r="AE923" s="169"/>
    </row>
    <row r="924" spans="1:31" ht="13.9" customHeight="1">
      <c r="A924" s="169"/>
      <c r="B924" s="169"/>
      <c r="C924" s="169"/>
      <c r="D924" s="169"/>
      <c r="E924" s="169"/>
      <c r="F924" s="169"/>
      <c r="G924" s="169"/>
      <c r="H924" s="169"/>
      <c r="I924" s="169"/>
      <c r="J924" s="169"/>
      <c r="K924" s="169"/>
      <c r="L924" s="169"/>
      <c r="M924" s="169"/>
      <c r="N924" s="169"/>
      <c r="O924" s="169"/>
      <c r="P924" s="169"/>
      <c r="Q924" s="169"/>
      <c r="R924" s="169"/>
      <c r="S924" s="169"/>
      <c r="T924" s="169"/>
      <c r="U924" s="169"/>
      <c r="V924" s="169"/>
      <c r="W924" s="169"/>
      <c r="X924" s="169"/>
      <c r="Y924" s="169"/>
      <c r="Z924" s="169"/>
      <c r="AA924" s="169"/>
      <c r="AB924" s="169"/>
      <c r="AC924" s="169"/>
      <c r="AD924" s="169"/>
      <c r="AE924" s="169"/>
    </row>
    <row r="925" spans="1:31" ht="13.9" customHeight="1">
      <c r="A925" s="169"/>
      <c r="B925" s="169"/>
      <c r="C925" s="169"/>
      <c r="D925" s="169"/>
      <c r="E925" s="169"/>
      <c r="F925" s="169"/>
      <c r="G925" s="169"/>
      <c r="H925" s="169"/>
      <c r="I925" s="169"/>
      <c r="J925" s="169"/>
      <c r="K925" s="169"/>
      <c r="L925" s="169"/>
      <c r="M925" s="169"/>
      <c r="N925" s="169"/>
      <c r="O925" s="169"/>
      <c r="P925" s="169"/>
      <c r="Q925" s="169"/>
      <c r="R925" s="169"/>
      <c r="S925" s="169"/>
      <c r="T925" s="169"/>
      <c r="U925" s="169"/>
      <c r="V925" s="169"/>
      <c r="W925" s="169"/>
      <c r="X925" s="169"/>
      <c r="Y925" s="169"/>
      <c r="Z925" s="169"/>
      <c r="AA925" s="169"/>
      <c r="AB925" s="169"/>
      <c r="AC925" s="169"/>
      <c r="AD925" s="169"/>
      <c r="AE925" s="169"/>
    </row>
    <row r="926" spans="1:31" ht="13.9" customHeight="1">
      <c r="A926" s="169"/>
      <c r="B926" s="169"/>
      <c r="C926" s="169"/>
      <c r="D926" s="169"/>
      <c r="E926" s="169"/>
      <c r="F926" s="169"/>
      <c r="G926" s="169"/>
      <c r="H926" s="169"/>
      <c r="I926" s="169"/>
      <c r="J926" s="169"/>
      <c r="K926" s="169"/>
      <c r="L926" s="169"/>
      <c r="M926" s="169"/>
      <c r="N926" s="169"/>
      <c r="O926" s="169"/>
      <c r="P926" s="169"/>
      <c r="Q926" s="169"/>
      <c r="R926" s="169"/>
      <c r="S926" s="169"/>
      <c r="T926" s="169"/>
      <c r="U926" s="169"/>
      <c r="V926" s="169"/>
      <c r="W926" s="169"/>
      <c r="X926" s="169"/>
      <c r="Y926" s="169"/>
      <c r="Z926" s="169"/>
      <c r="AA926" s="169"/>
      <c r="AB926" s="169"/>
      <c r="AC926" s="169"/>
      <c r="AD926" s="169"/>
      <c r="AE926" s="169"/>
    </row>
    <row r="927" spans="1:31" ht="13.9" customHeight="1">
      <c r="A927" s="169"/>
      <c r="B927" s="169"/>
      <c r="C927" s="169"/>
      <c r="D927" s="169"/>
      <c r="E927" s="169"/>
      <c r="F927" s="169"/>
      <c r="G927" s="169"/>
      <c r="H927" s="169"/>
      <c r="I927" s="169"/>
      <c r="J927" s="169"/>
      <c r="K927" s="169"/>
      <c r="L927" s="169"/>
      <c r="M927" s="169"/>
      <c r="N927" s="169"/>
      <c r="O927" s="169"/>
      <c r="P927" s="169"/>
      <c r="Q927" s="169"/>
      <c r="R927" s="169"/>
      <c r="S927" s="169"/>
      <c r="T927" s="169"/>
      <c r="U927" s="169"/>
      <c r="V927" s="169"/>
      <c r="W927" s="169"/>
      <c r="X927" s="169"/>
      <c r="Y927" s="169"/>
      <c r="Z927" s="169"/>
      <c r="AA927" s="169"/>
      <c r="AB927" s="169"/>
      <c r="AC927" s="169"/>
      <c r="AD927" s="169"/>
      <c r="AE927" s="169"/>
    </row>
    <row r="928" spans="1:31" ht="13.9" customHeight="1">
      <c r="A928" s="169"/>
      <c r="B928" s="169"/>
      <c r="C928" s="169"/>
      <c r="D928" s="169"/>
      <c r="E928" s="169"/>
      <c r="F928" s="169"/>
      <c r="G928" s="169"/>
      <c r="H928" s="169"/>
      <c r="I928" s="169"/>
      <c r="J928" s="169"/>
      <c r="K928" s="169"/>
      <c r="L928" s="169"/>
      <c r="M928" s="169"/>
      <c r="N928" s="169"/>
      <c r="O928" s="169"/>
      <c r="P928" s="169"/>
      <c r="Q928" s="169"/>
      <c r="R928" s="169"/>
      <c r="S928" s="169"/>
      <c r="T928" s="169"/>
      <c r="U928" s="169"/>
      <c r="V928" s="169"/>
      <c r="W928" s="169"/>
      <c r="X928" s="169"/>
      <c r="Y928" s="169"/>
      <c r="Z928" s="169"/>
      <c r="AA928" s="169"/>
      <c r="AB928" s="169"/>
      <c r="AC928" s="169"/>
      <c r="AD928" s="169"/>
      <c r="AE928" s="169"/>
    </row>
    <row r="929" spans="1:31" ht="13.9" customHeight="1">
      <c r="A929" s="169"/>
      <c r="B929" s="169"/>
      <c r="C929" s="169"/>
      <c r="D929" s="169"/>
      <c r="E929" s="169"/>
      <c r="F929" s="169"/>
      <c r="G929" s="169"/>
      <c r="H929" s="169"/>
      <c r="I929" s="169"/>
      <c r="J929" s="169"/>
      <c r="K929" s="169"/>
      <c r="L929" s="169"/>
      <c r="M929" s="169"/>
      <c r="N929" s="169"/>
      <c r="O929" s="169"/>
      <c r="P929" s="169"/>
      <c r="Q929" s="169"/>
      <c r="R929" s="169"/>
      <c r="S929" s="169"/>
      <c r="T929" s="169"/>
      <c r="U929" s="169"/>
      <c r="V929" s="169"/>
      <c r="W929" s="169"/>
      <c r="X929" s="169"/>
      <c r="Y929" s="169"/>
      <c r="Z929" s="169"/>
      <c r="AA929" s="169"/>
      <c r="AB929" s="169"/>
      <c r="AC929" s="169"/>
      <c r="AD929" s="169"/>
      <c r="AE929" s="169"/>
    </row>
    <row r="930" spans="1:31" ht="13.9" customHeight="1">
      <c r="A930" s="169"/>
      <c r="B930" s="169"/>
      <c r="C930" s="169"/>
      <c r="D930" s="169"/>
      <c r="E930" s="169"/>
      <c r="F930" s="169"/>
      <c r="G930" s="169"/>
      <c r="H930" s="169"/>
      <c r="I930" s="169"/>
      <c r="J930" s="169"/>
      <c r="K930" s="169"/>
      <c r="L930" s="169"/>
      <c r="M930" s="169"/>
      <c r="N930" s="169"/>
      <c r="O930" s="169"/>
      <c r="P930" s="169"/>
      <c r="Q930" s="169"/>
      <c r="R930" s="169"/>
      <c r="S930" s="169"/>
      <c r="T930" s="169"/>
      <c r="U930" s="169"/>
      <c r="V930" s="169"/>
      <c r="W930" s="169"/>
      <c r="X930" s="169"/>
      <c r="Y930" s="169"/>
      <c r="Z930" s="169"/>
      <c r="AA930" s="169"/>
      <c r="AB930" s="169"/>
      <c r="AC930" s="169"/>
      <c r="AD930" s="169"/>
      <c r="AE930" s="169"/>
    </row>
    <row r="931" spans="1:31" ht="13.9" customHeight="1">
      <c r="A931" s="169"/>
      <c r="B931" s="169"/>
      <c r="C931" s="169"/>
      <c r="D931" s="169"/>
      <c r="E931" s="169"/>
      <c r="F931" s="169"/>
      <c r="G931" s="169"/>
      <c r="H931" s="169"/>
      <c r="I931" s="169"/>
      <c r="J931" s="169"/>
      <c r="K931" s="169"/>
      <c r="L931" s="169"/>
      <c r="M931" s="169"/>
      <c r="N931" s="169"/>
      <c r="O931" s="169"/>
      <c r="P931" s="169"/>
      <c r="Q931" s="169"/>
      <c r="R931" s="169"/>
      <c r="S931" s="169"/>
      <c r="T931" s="169"/>
      <c r="U931" s="169"/>
      <c r="V931" s="169"/>
      <c r="W931" s="169"/>
      <c r="X931" s="169"/>
      <c r="Y931" s="169"/>
      <c r="Z931" s="169"/>
      <c r="AA931" s="169"/>
      <c r="AB931" s="169"/>
      <c r="AC931" s="169"/>
      <c r="AD931" s="169"/>
      <c r="AE931" s="169"/>
    </row>
    <row r="932" spans="1:31" ht="13.9" customHeight="1">
      <c r="A932" s="169"/>
      <c r="B932" s="169"/>
      <c r="C932" s="169"/>
      <c r="D932" s="169"/>
      <c r="E932" s="169"/>
      <c r="F932" s="169"/>
      <c r="G932" s="169"/>
      <c r="H932" s="169"/>
      <c r="I932" s="169"/>
      <c r="J932" s="169"/>
      <c r="K932" s="169"/>
      <c r="L932" s="169"/>
      <c r="M932" s="169"/>
      <c r="N932" s="169"/>
      <c r="O932" s="169"/>
      <c r="P932" s="169"/>
      <c r="Q932" s="169"/>
      <c r="R932" s="169"/>
      <c r="S932" s="169"/>
      <c r="T932" s="169"/>
      <c r="U932" s="169"/>
      <c r="V932" s="169"/>
      <c r="W932" s="169"/>
      <c r="X932" s="169"/>
      <c r="Y932" s="169"/>
      <c r="Z932" s="169"/>
      <c r="AA932" s="169"/>
      <c r="AB932" s="169"/>
      <c r="AC932" s="169"/>
      <c r="AD932" s="169"/>
      <c r="AE932" s="169"/>
    </row>
    <row r="933" spans="1:31" ht="13.9" customHeight="1">
      <c r="A933" s="169"/>
      <c r="B933" s="169"/>
      <c r="C933" s="169"/>
      <c r="D933" s="169"/>
      <c r="E933" s="169"/>
      <c r="F933" s="169"/>
      <c r="G933" s="169"/>
      <c r="H933" s="169"/>
      <c r="I933" s="169"/>
      <c r="J933" s="169"/>
      <c r="K933" s="169"/>
      <c r="L933" s="169"/>
      <c r="M933" s="169"/>
      <c r="N933" s="169"/>
      <c r="O933" s="169"/>
      <c r="P933" s="169"/>
      <c r="Q933" s="169"/>
      <c r="R933" s="169"/>
      <c r="S933" s="169"/>
      <c r="T933" s="169"/>
      <c r="U933" s="169"/>
      <c r="V933" s="169"/>
      <c r="W933" s="169"/>
      <c r="X933" s="169"/>
      <c r="Y933" s="169"/>
      <c r="Z933" s="169"/>
      <c r="AA933" s="169"/>
      <c r="AB933" s="169"/>
      <c r="AC933" s="169"/>
      <c r="AD933" s="169"/>
      <c r="AE933" s="169"/>
    </row>
    <row r="934" spans="1:31" ht="13.9" customHeight="1">
      <c r="A934" s="169"/>
      <c r="B934" s="169"/>
      <c r="C934" s="169"/>
      <c r="D934" s="169"/>
      <c r="E934" s="169"/>
      <c r="F934" s="169"/>
      <c r="G934" s="169"/>
      <c r="H934" s="169"/>
      <c r="I934" s="169"/>
      <c r="J934" s="169"/>
      <c r="K934" s="169"/>
      <c r="L934" s="169"/>
      <c r="M934" s="169"/>
      <c r="N934" s="169"/>
      <c r="O934" s="169"/>
      <c r="P934" s="169"/>
      <c r="Q934" s="169"/>
      <c r="R934" s="169"/>
      <c r="S934" s="169"/>
      <c r="T934" s="169"/>
      <c r="U934" s="169"/>
      <c r="V934" s="169"/>
      <c r="W934" s="169"/>
      <c r="X934" s="169"/>
      <c r="Y934" s="169"/>
      <c r="Z934" s="169"/>
      <c r="AA934" s="169"/>
      <c r="AB934" s="169"/>
      <c r="AC934" s="169"/>
      <c r="AD934" s="169"/>
      <c r="AE934" s="169"/>
    </row>
    <row r="935" spans="1:31" ht="13.9" customHeight="1">
      <c r="A935" s="169"/>
      <c r="B935" s="169"/>
      <c r="C935" s="169"/>
      <c r="D935" s="169"/>
      <c r="E935" s="169"/>
      <c r="F935" s="169"/>
      <c r="G935" s="169"/>
      <c r="H935" s="169"/>
      <c r="I935" s="169"/>
      <c r="J935" s="169"/>
      <c r="K935" s="169"/>
      <c r="L935" s="169"/>
      <c r="M935" s="169"/>
      <c r="N935" s="169"/>
      <c r="O935" s="169"/>
      <c r="P935" s="169"/>
      <c r="Q935" s="169"/>
      <c r="R935" s="169"/>
      <c r="S935" s="169"/>
      <c r="T935" s="169"/>
      <c r="U935" s="169"/>
      <c r="V935" s="169"/>
      <c r="W935" s="169"/>
      <c r="X935" s="169"/>
      <c r="Y935" s="169"/>
      <c r="Z935" s="169"/>
      <c r="AA935" s="169"/>
      <c r="AB935" s="169"/>
      <c r="AC935" s="169"/>
      <c r="AD935" s="169"/>
      <c r="AE935" s="169"/>
    </row>
    <row r="936" spans="1:31" ht="13.9" customHeight="1">
      <c r="A936" s="169"/>
      <c r="B936" s="169"/>
      <c r="C936" s="169"/>
      <c r="D936" s="169"/>
      <c r="E936" s="169"/>
      <c r="F936" s="169"/>
      <c r="G936" s="169"/>
      <c r="H936" s="169"/>
      <c r="I936" s="169"/>
      <c r="J936" s="169"/>
      <c r="K936" s="169"/>
      <c r="L936" s="169"/>
      <c r="M936" s="169"/>
      <c r="N936" s="169"/>
      <c r="O936" s="169"/>
      <c r="P936" s="169"/>
      <c r="Q936" s="169"/>
      <c r="R936" s="169"/>
      <c r="S936" s="169"/>
      <c r="T936" s="169"/>
      <c r="U936" s="169"/>
      <c r="V936" s="169"/>
      <c r="W936" s="169"/>
      <c r="X936" s="169"/>
      <c r="Y936" s="169"/>
      <c r="Z936" s="169"/>
      <c r="AA936" s="169"/>
      <c r="AB936" s="169"/>
      <c r="AC936" s="169"/>
      <c r="AD936" s="169"/>
      <c r="AE936" s="169"/>
    </row>
    <row r="937" spans="1:31" ht="13.9" customHeight="1">
      <c r="A937" s="169"/>
      <c r="B937" s="169"/>
      <c r="C937" s="169"/>
      <c r="D937" s="169"/>
      <c r="E937" s="169"/>
      <c r="F937" s="169"/>
      <c r="G937" s="169"/>
      <c r="H937" s="169"/>
      <c r="I937" s="169"/>
      <c r="J937" s="169"/>
      <c r="K937" s="169"/>
      <c r="L937" s="169"/>
      <c r="M937" s="169"/>
      <c r="N937" s="169"/>
      <c r="O937" s="169"/>
      <c r="P937" s="169"/>
      <c r="Q937" s="169"/>
      <c r="R937" s="169"/>
      <c r="S937" s="169"/>
      <c r="T937" s="169"/>
      <c r="U937" s="169"/>
      <c r="V937" s="169"/>
      <c r="W937" s="169"/>
      <c r="X937" s="169"/>
      <c r="Y937" s="169"/>
      <c r="Z937" s="169"/>
      <c r="AA937" s="169"/>
      <c r="AB937" s="169"/>
      <c r="AC937" s="169"/>
      <c r="AD937" s="169"/>
      <c r="AE937" s="169"/>
    </row>
    <row r="938" spans="1:31" ht="13.9" customHeight="1">
      <c r="A938" s="169"/>
      <c r="B938" s="169"/>
      <c r="C938" s="169"/>
      <c r="D938" s="169"/>
      <c r="E938" s="169"/>
      <c r="F938" s="169"/>
      <c r="G938" s="169"/>
      <c r="H938" s="169"/>
      <c r="I938" s="169"/>
      <c r="J938" s="169"/>
      <c r="K938" s="169"/>
      <c r="L938" s="169"/>
      <c r="M938" s="169"/>
      <c r="N938" s="169"/>
      <c r="O938" s="169"/>
      <c r="P938" s="169"/>
      <c r="Q938" s="169"/>
      <c r="R938" s="169"/>
      <c r="S938" s="169"/>
      <c r="T938" s="169"/>
      <c r="U938" s="169"/>
      <c r="V938" s="169"/>
      <c r="W938" s="169"/>
      <c r="X938" s="169"/>
      <c r="Y938" s="169"/>
      <c r="Z938" s="169"/>
      <c r="AA938" s="169"/>
      <c r="AB938" s="169"/>
      <c r="AC938" s="169"/>
      <c r="AD938" s="169"/>
      <c r="AE938" s="169"/>
    </row>
    <row r="939" spans="1:31" ht="13.9" customHeight="1">
      <c r="A939" s="169"/>
      <c r="B939" s="169"/>
      <c r="C939" s="169"/>
      <c r="D939" s="169"/>
      <c r="E939" s="169"/>
      <c r="F939" s="169"/>
      <c r="G939" s="169"/>
      <c r="H939" s="169"/>
      <c r="I939" s="169"/>
      <c r="J939" s="169"/>
      <c r="K939" s="169"/>
      <c r="L939" s="169"/>
      <c r="M939" s="169"/>
      <c r="N939" s="169"/>
      <c r="O939" s="169"/>
      <c r="P939" s="169"/>
      <c r="Q939" s="169"/>
      <c r="R939" s="169"/>
      <c r="S939" s="169"/>
      <c r="T939" s="169"/>
      <c r="U939" s="169"/>
      <c r="V939" s="169"/>
      <c r="W939" s="169"/>
      <c r="X939" s="169"/>
      <c r="Y939" s="169"/>
      <c r="Z939" s="169"/>
      <c r="AA939" s="169"/>
      <c r="AB939" s="169"/>
      <c r="AC939" s="169"/>
      <c r="AD939" s="169"/>
      <c r="AE939" s="169"/>
    </row>
    <row r="940" spans="1:31" ht="13.9" customHeight="1">
      <c r="A940" s="169"/>
      <c r="B940" s="169"/>
      <c r="C940" s="169"/>
      <c r="D940" s="169"/>
      <c r="E940" s="169"/>
      <c r="F940" s="169"/>
      <c r="G940" s="169"/>
      <c r="H940" s="169"/>
      <c r="I940" s="169"/>
      <c r="J940" s="169"/>
      <c r="K940" s="169"/>
      <c r="L940" s="169"/>
      <c r="M940" s="169"/>
      <c r="N940" s="169"/>
      <c r="O940" s="169"/>
      <c r="P940" s="169"/>
      <c r="Q940" s="169"/>
      <c r="R940" s="169"/>
      <c r="S940" s="169"/>
      <c r="T940" s="169"/>
      <c r="U940" s="169"/>
      <c r="V940" s="169"/>
      <c r="W940" s="169"/>
      <c r="X940" s="169"/>
      <c r="Y940" s="169"/>
      <c r="Z940" s="169"/>
      <c r="AA940" s="169"/>
      <c r="AB940" s="169"/>
      <c r="AC940" s="169"/>
      <c r="AD940" s="169"/>
      <c r="AE940" s="169"/>
    </row>
    <row r="941" spans="1:31" ht="13.9" customHeight="1">
      <c r="A941" s="169"/>
      <c r="B941" s="169"/>
      <c r="C941" s="169"/>
      <c r="D941" s="169"/>
      <c r="E941" s="169"/>
      <c r="F941" s="169"/>
      <c r="G941" s="169"/>
      <c r="H941" s="169"/>
      <c r="I941" s="169"/>
      <c r="J941" s="169"/>
      <c r="K941" s="169"/>
      <c r="L941" s="169"/>
      <c r="M941" s="169"/>
      <c r="N941" s="169"/>
      <c r="O941" s="169"/>
      <c r="P941" s="169"/>
      <c r="Q941" s="169"/>
      <c r="R941" s="169"/>
      <c r="S941" s="169"/>
      <c r="T941" s="169"/>
      <c r="U941" s="169"/>
      <c r="V941" s="169"/>
      <c r="W941" s="169"/>
      <c r="X941" s="169"/>
      <c r="Y941" s="169"/>
      <c r="Z941" s="169"/>
      <c r="AA941" s="169"/>
      <c r="AB941" s="169"/>
      <c r="AC941" s="169"/>
      <c r="AD941" s="169"/>
      <c r="AE941" s="169"/>
    </row>
    <row r="942" spans="1:31" ht="13.9" customHeight="1">
      <c r="A942" s="169"/>
      <c r="B942" s="169"/>
      <c r="C942" s="169"/>
      <c r="D942" s="169"/>
      <c r="E942" s="169"/>
      <c r="F942" s="169"/>
      <c r="G942" s="169"/>
      <c r="H942" s="169"/>
      <c r="I942" s="169"/>
      <c r="J942" s="169"/>
      <c r="K942" s="169"/>
      <c r="L942" s="169"/>
      <c r="M942" s="169"/>
      <c r="N942" s="169"/>
      <c r="O942" s="169"/>
      <c r="P942" s="169"/>
      <c r="Q942" s="169"/>
      <c r="R942" s="169"/>
      <c r="S942" s="169"/>
      <c r="T942" s="169"/>
      <c r="U942" s="169"/>
      <c r="V942" s="169"/>
      <c r="W942" s="169"/>
      <c r="X942" s="169"/>
      <c r="Y942" s="169"/>
      <c r="Z942" s="169"/>
      <c r="AA942" s="169"/>
      <c r="AB942" s="169"/>
      <c r="AC942" s="169"/>
      <c r="AD942" s="169"/>
      <c r="AE942" s="169"/>
    </row>
    <row r="943" spans="1:31" ht="13.9" customHeight="1">
      <c r="A943" s="169"/>
      <c r="B943" s="169"/>
      <c r="C943" s="169"/>
      <c r="D943" s="169"/>
      <c r="E943" s="169"/>
      <c r="F943" s="169"/>
      <c r="G943" s="169"/>
      <c r="H943" s="169"/>
      <c r="I943" s="169"/>
      <c r="J943" s="169"/>
      <c r="K943" s="169"/>
      <c r="L943" s="169"/>
      <c r="M943" s="169"/>
      <c r="N943" s="169"/>
      <c r="O943" s="169"/>
      <c r="P943" s="169"/>
      <c r="Q943" s="169"/>
      <c r="R943" s="169"/>
      <c r="S943" s="169"/>
      <c r="T943" s="169"/>
      <c r="U943" s="169"/>
      <c r="V943" s="169"/>
      <c r="W943" s="169"/>
      <c r="X943" s="169"/>
      <c r="Y943" s="169"/>
      <c r="Z943" s="169"/>
      <c r="AA943" s="169"/>
      <c r="AB943" s="169"/>
      <c r="AC943" s="169"/>
      <c r="AD943" s="169"/>
      <c r="AE943" s="169"/>
    </row>
    <row r="944" spans="1:31" ht="13.9" customHeight="1">
      <c r="A944" s="169"/>
      <c r="B944" s="169"/>
      <c r="C944" s="169"/>
      <c r="D944" s="169"/>
      <c r="E944" s="169"/>
      <c r="F944" s="169"/>
      <c r="G944" s="169"/>
      <c r="H944" s="169"/>
      <c r="I944" s="169"/>
      <c r="J944" s="169"/>
      <c r="K944" s="169"/>
      <c r="L944" s="169"/>
      <c r="M944" s="169"/>
      <c r="N944" s="169"/>
      <c r="O944" s="169"/>
      <c r="P944" s="169"/>
      <c r="Q944" s="169"/>
      <c r="R944" s="169"/>
      <c r="S944" s="169"/>
      <c r="T944" s="169"/>
      <c r="U944" s="169"/>
      <c r="V944" s="169"/>
      <c r="W944" s="169"/>
      <c r="X944" s="169"/>
      <c r="Y944" s="169"/>
      <c r="Z944" s="169"/>
      <c r="AA944" s="169"/>
      <c r="AB944" s="169"/>
      <c r="AC944" s="169"/>
      <c r="AD944" s="169"/>
      <c r="AE944" s="169"/>
    </row>
    <row r="945" spans="1:31" ht="13.9" customHeight="1">
      <c r="A945" s="169"/>
      <c r="B945" s="169"/>
      <c r="C945" s="169"/>
      <c r="D945" s="169"/>
      <c r="E945" s="169"/>
      <c r="F945" s="169"/>
      <c r="G945" s="169"/>
      <c r="H945" s="169"/>
      <c r="I945" s="169"/>
      <c r="J945" s="169"/>
      <c r="K945" s="169"/>
      <c r="L945" s="169"/>
      <c r="M945" s="169"/>
      <c r="N945" s="169"/>
      <c r="O945" s="169"/>
      <c r="P945" s="169"/>
      <c r="Q945" s="169"/>
      <c r="R945" s="169"/>
      <c r="S945" s="169"/>
      <c r="T945" s="169"/>
      <c r="U945" s="169"/>
      <c r="V945" s="169"/>
      <c r="W945" s="169"/>
      <c r="X945" s="169"/>
      <c r="Y945" s="169"/>
      <c r="Z945" s="169"/>
      <c r="AA945" s="169"/>
      <c r="AB945" s="169"/>
      <c r="AC945" s="169"/>
      <c r="AD945" s="169"/>
      <c r="AE945" s="169"/>
    </row>
    <row r="946" spans="1:31" ht="13.9" customHeight="1">
      <c r="A946" s="169"/>
      <c r="B946" s="169"/>
      <c r="C946" s="169"/>
      <c r="D946" s="169"/>
      <c r="E946" s="169"/>
      <c r="F946" s="169"/>
      <c r="G946" s="169"/>
      <c r="H946" s="169"/>
      <c r="I946" s="169"/>
      <c r="J946" s="169"/>
      <c r="K946" s="169"/>
      <c r="L946" s="169"/>
      <c r="M946" s="169"/>
      <c r="N946" s="169"/>
      <c r="O946" s="169"/>
      <c r="P946" s="169"/>
      <c r="Q946" s="169"/>
      <c r="R946" s="169"/>
      <c r="S946" s="169"/>
      <c r="T946" s="169"/>
      <c r="U946" s="169"/>
      <c r="V946" s="169"/>
      <c r="W946" s="169"/>
      <c r="X946" s="169"/>
      <c r="Y946" s="169"/>
      <c r="Z946" s="169"/>
      <c r="AA946" s="169"/>
      <c r="AB946" s="169"/>
      <c r="AC946" s="169"/>
      <c r="AD946" s="169"/>
      <c r="AE946" s="169"/>
    </row>
    <row r="947" spans="1:31" ht="13.9" customHeight="1">
      <c r="A947" s="169"/>
      <c r="B947" s="169"/>
      <c r="C947" s="169"/>
      <c r="D947" s="169"/>
      <c r="E947" s="169"/>
      <c r="F947" s="169"/>
      <c r="G947" s="169"/>
      <c r="H947" s="169"/>
      <c r="I947" s="169"/>
      <c r="J947" s="169"/>
      <c r="K947" s="169"/>
      <c r="L947" s="169"/>
      <c r="M947" s="169"/>
      <c r="N947" s="169"/>
      <c r="O947" s="169"/>
      <c r="P947" s="169"/>
      <c r="Q947" s="169"/>
      <c r="R947" s="169"/>
      <c r="S947" s="169"/>
      <c r="T947" s="169"/>
      <c r="U947" s="169"/>
      <c r="V947" s="169"/>
      <c r="W947" s="169"/>
      <c r="X947" s="169"/>
      <c r="Y947" s="169"/>
      <c r="Z947" s="169"/>
      <c r="AA947" s="169"/>
      <c r="AB947" s="169"/>
      <c r="AC947" s="169"/>
      <c r="AD947" s="169"/>
      <c r="AE947" s="169"/>
    </row>
    <row r="948" spans="1:31" ht="13.9" customHeight="1">
      <c r="A948" s="169"/>
      <c r="B948" s="169"/>
      <c r="C948" s="169"/>
      <c r="D948" s="169"/>
      <c r="E948" s="169"/>
      <c r="F948" s="169"/>
      <c r="G948" s="169"/>
      <c r="H948" s="169"/>
      <c r="I948" s="169"/>
      <c r="J948" s="169"/>
      <c r="K948" s="169"/>
      <c r="L948" s="169"/>
      <c r="M948" s="169"/>
      <c r="N948" s="169"/>
      <c r="O948" s="169"/>
      <c r="P948" s="169"/>
      <c r="Q948" s="169"/>
      <c r="R948" s="169"/>
      <c r="S948" s="169"/>
      <c r="T948" s="169"/>
      <c r="U948" s="169"/>
      <c r="V948" s="169"/>
      <c r="W948" s="169"/>
      <c r="X948" s="169"/>
      <c r="Y948" s="169"/>
      <c r="Z948" s="169"/>
      <c r="AA948" s="169"/>
      <c r="AB948" s="169"/>
      <c r="AC948" s="169"/>
      <c r="AD948" s="169"/>
      <c r="AE948" s="169"/>
    </row>
    <row r="949" spans="1:31" ht="13.9" customHeight="1">
      <c r="A949" s="169"/>
      <c r="B949" s="169"/>
      <c r="C949" s="169"/>
      <c r="D949" s="169"/>
      <c r="E949" s="169"/>
      <c r="F949" s="169"/>
      <c r="G949" s="169"/>
      <c r="H949" s="169"/>
      <c r="I949" s="169"/>
      <c r="J949" s="169"/>
      <c r="K949" s="169"/>
      <c r="L949" s="169"/>
      <c r="M949" s="169"/>
      <c r="N949" s="169"/>
      <c r="O949" s="169"/>
      <c r="P949" s="169"/>
      <c r="Q949" s="169"/>
      <c r="R949" s="169"/>
      <c r="S949" s="169"/>
      <c r="T949" s="169"/>
      <c r="U949" s="169"/>
      <c r="V949" s="169"/>
      <c r="W949" s="169"/>
      <c r="X949" s="169"/>
      <c r="Y949" s="169"/>
      <c r="Z949" s="169"/>
      <c r="AA949" s="169"/>
      <c r="AB949" s="169"/>
      <c r="AC949" s="169"/>
      <c r="AD949" s="169"/>
      <c r="AE949" s="169"/>
    </row>
    <row r="950" spans="1:31" ht="13.9" customHeight="1">
      <c r="A950" s="169"/>
      <c r="B950" s="169"/>
      <c r="C950" s="169"/>
      <c r="D950" s="169"/>
      <c r="E950" s="169"/>
      <c r="F950" s="169"/>
      <c r="G950" s="169"/>
      <c r="H950" s="169"/>
      <c r="I950" s="169"/>
      <c r="J950" s="169"/>
      <c r="K950" s="169"/>
      <c r="L950" s="169"/>
      <c r="M950" s="169"/>
      <c r="N950" s="169"/>
      <c r="O950" s="169"/>
      <c r="P950" s="169"/>
      <c r="Q950" s="169"/>
      <c r="R950" s="169"/>
      <c r="S950" s="169"/>
      <c r="T950" s="169"/>
      <c r="U950" s="169"/>
      <c r="V950" s="169"/>
      <c r="W950" s="169"/>
      <c r="X950" s="169"/>
      <c r="Y950" s="169"/>
      <c r="Z950" s="169"/>
      <c r="AA950" s="169"/>
      <c r="AB950" s="169"/>
      <c r="AC950" s="169"/>
      <c r="AD950" s="169"/>
      <c r="AE950" s="169"/>
    </row>
    <row r="951" spans="1:31" ht="13.9" customHeight="1">
      <c r="A951" s="169"/>
      <c r="B951" s="169"/>
      <c r="C951" s="169"/>
      <c r="D951" s="169"/>
      <c r="E951" s="169"/>
      <c r="F951" s="169"/>
      <c r="G951" s="169"/>
      <c r="H951" s="169"/>
      <c r="I951" s="169"/>
      <c r="J951" s="169"/>
      <c r="K951" s="169"/>
      <c r="L951" s="169"/>
      <c r="M951" s="169"/>
      <c r="N951" s="169"/>
      <c r="O951" s="169"/>
      <c r="P951" s="169"/>
      <c r="Q951" s="169"/>
      <c r="R951" s="169"/>
      <c r="S951" s="169"/>
      <c r="T951" s="169"/>
      <c r="U951" s="169"/>
      <c r="V951" s="169"/>
      <c r="W951" s="169"/>
      <c r="X951" s="169"/>
      <c r="Y951" s="169"/>
      <c r="Z951" s="169"/>
      <c r="AA951" s="169"/>
      <c r="AB951" s="169"/>
      <c r="AC951" s="169"/>
      <c r="AD951" s="169"/>
      <c r="AE951" s="169"/>
    </row>
    <row r="952" spans="1:31" ht="13.9" customHeight="1">
      <c r="A952" s="169"/>
      <c r="B952" s="169"/>
      <c r="C952" s="169"/>
      <c r="D952" s="169"/>
      <c r="E952" s="169"/>
      <c r="F952" s="169"/>
      <c r="G952" s="169"/>
      <c r="H952" s="169"/>
      <c r="I952" s="169"/>
      <c r="J952" s="169"/>
      <c r="K952" s="169"/>
      <c r="L952" s="169"/>
      <c r="M952" s="169"/>
      <c r="N952" s="169"/>
      <c r="O952" s="169"/>
      <c r="P952" s="169"/>
      <c r="Q952" s="169"/>
      <c r="R952" s="169"/>
      <c r="S952" s="169"/>
      <c r="T952" s="169"/>
      <c r="U952" s="169"/>
      <c r="V952" s="169"/>
      <c r="W952" s="169"/>
      <c r="X952" s="169"/>
      <c r="Y952" s="169"/>
      <c r="Z952" s="169"/>
      <c r="AA952" s="169"/>
      <c r="AB952" s="169"/>
      <c r="AC952" s="169"/>
      <c r="AD952" s="169"/>
      <c r="AE952" s="169"/>
    </row>
    <row r="953" spans="1:31" ht="13.9" customHeight="1">
      <c r="A953" s="169"/>
      <c r="B953" s="169"/>
      <c r="C953" s="169"/>
      <c r="D953" s="169"/>
      <c r="E953" s="169"/>
      <c r="F953" s="169"/>
      <c r="G953" s="169"/>
      <c r="H953" s="169"/>
      <c r="I953" s="169"/>
      <c r="J953" s="169"/>
      <c r="K953" s="169"/>
      <c r="L953" s="169"/>
      <c r="M953" s="169"/>
      <c r="N953" s="169"/>
      <c r="O953" s="169"/>
      <c r="P953" s="169"/>
      <c r="Q953" s="169"/>
      <c r="R953" s="169"/>
      <c r="S953" s="169"/>
      <c r="T953" s="169"/>
      <c r="U953" s="169"/>
      <c r="V953" s="169"/>
      <c r="W953" s="169"/>
      <c r="X953" s="169"/>
      <c r="Y953" s="169"/>
      <c r="Z953" s="169"/>
      <c r="AA953" s="169"/>
      <c r="AB953" s="169"/>
      <c r="AC953" s="169"/>
      <c r="AD953" s="169"/>
      <c r="AE953" s="169"/>
    </row>
    <row r="954" spans="1:31" ht="13.9" customHeight="1">
      <c r="A954" s="169"/>
      <c r="B954" s="169"/>
      <c r="C954" s="169"/>
      <c r="D954" s="169"/>
      <c r="E954" s="169"/>
      <c r="F954" s="169"/>
      <c r="G954" s="169"/>
      <c r="H954" s="169"/>
      <c r="I954" s="169"/>
      <c r="J954" s="169"/>
      <c r="K954" s="169"/>
      <c r="L954" s="169"/>
      <c r="M954" s="169"/>
      <c r="N954" s="169"/>
      <c r="O954" s="169"/>
      <c r="P954" s="169"/>
      <c r="Q954" s="169"/>
      <c r="R954" s="169"/>
      <c r="S954" s="169"/>
      <c r="T954" s="169"/>
      <c r="U954" s="169"/>
      <c r="V954" s="169"/>
      <c r="W954" s="169"/>
      <c r="X954" s="169"/>
      <c r="Y954" s="169"/>
      <c r="Z954" s="169"/>
      <c r="AA954" s="169"/>
      <c r="AB954" s="169"/>
      <c r="AC954" s="169"/>
      <c r="AD954" s="169"/>
      <c r="AE954" s="169"/>
    </row>
    <row r="955" spans="1:31" ht="13.9" customHeight="1">
      <c r="A955" s="169"/>
      <c r="B955" s="169"/>
      <c r="C955" s="169"/>
      <c r="D955" s="169"/>
      <c r="E955" s="169"/>
      <c r="F955" s="169"/>
      <c r="G955" s="169"/>
      <c r="H955" s="169"/>
      <c r="I955" s="169"/>
      <c r="J955" s="169"/>
      <c r="K955" s="169"/>
      <c r="L955" s="169"/>
      <c r="M955" s="169"/>
      <c r="N955" s="169"/>
      <c r="O955" s="169"/>
      <c r="P955" s="169"/>
      <c r="Q955" s="169"/>
      <c r="R955" s="169"/>
      <c r="S955" s="169"/>
      <c r="T955" s="169"/>
      <c r="U955" s="169"/>
      <c r="V955" s="169"/>
      <c r="W955" s="169"/>
      <c r="X955" s="169"/>
      <c r="Y955" s="169"/>
      <c r="Z955" s="169"/>
      <c r="AA955" s="169"/>
      <c r="AB955" s="169"/>
      <c r="AC955" s="169"/>
      <c r="AD955" s="169"/>
      <c r="AE955" s="169"/>
    </row>
    <row r="956" spans="1:31" ht="13.9" customHeight="1">
      <c r="A956" s="169"/>
      <c r="B956" s="169"/>
      <c r="C956" s="169"/>
      <c r="D956" s="169"/>
      <c r="E956" s="169"/>
      <c r="F956" s="169"/>
      <c r="G956" s="169"/>
      <c r="H956" s="169"/>
      <c r="I956" s="169"/>
      <c r="J956" s="169"/>
      <c r="K956" s="169"/>
      <c r="L956" s="169"/>
      <c r="M956" s="169"/>
      <c r="N956" s="169"/>
      <c r="O956" s="169"/>
      <c r="P956" s="169"/>
      <c r="Q956" s="169"/>
      <c r="R956" s="169"/>
      <c r="S956" s="169"/>
      <c r="T956" s="169"/>
      <c r="U956" s="169"/>
      <c r="V956" s="169"/>
      <c r="W956" s="169"/>
      <c r="X956" s="169"/>
      <c r="Y956" s="169"/>
      <c r="Z956" s="169"/>
      <c r="AA956" s="169"/>
      <c r="AB956" s="169"/>
      <c r="AC956" s="169"/>
      <c r="AD956" s="169"/>
      <c r="AE956" s="169"/>
    </row>
    <row r="957" spans="1:31" ht="13.9" customHeight="1">
      <c r="A957" s="169"/>
      <c r="B957" s="169"/>
      <c r="C957" s="169"/>
      <c r="D957" s="169"/>
      <c r="E957" s="169"/>
      <c r="F957" s="169"/>
      <c r="G957" s="169"/>
      <c r="H957" s="169"/>
      <c r="I957" s="169"/>
      <c r="J957" s="169"/>
      <c r="K957" s="169"/>
      <c r="L957" s="169"/>
      <c r="M957" s="169"/>
      <c r="N957" s="169"/>
      <c r="O957" s="169"/>
      <c r="P957" s="169"/>
      <c r="Q957" s="169"/>
      <c r="R957" s="169"/>
      <c r="S957" s="169"/>
      <c r="T957" s="169"/>
      <c r="U957" s="169"/>
      <c r="V957" s="169"/>
      <c r="W957" s="169"/>
      <c r="X957" s="169"/>
      <c r="Y957" s="169"/>
      <c r="Z957" s="169"/>
      <c r="AA957" s="169"/>
      <c r="AB957" s="169"/>
      <c r="AC957" s="169"/>
      <c r="AD957" s="169"/>
      <c r="AE957" s="169"/>
    </row>
    <row r="958" spans="1:31" ht="13.9" customHeight="1">
      <c r="A958" s="169"/>
      <c r="B958" s="169"/>
      <c r="C958" s="169"/>
      <c r="D958" s="169"/>
      <c r="E958" s="169"/>
      <c r="F958" s="169"/>
      <c r="G958" s="169"/>
      <c r="H958" s="169"/>
      <c r="I958" s="169"/>
      <c r="J958" s="169"/>
      <c r="K958" s="169"/>
      <c r="L958" s="169"/>
      <c r="M958" s="169"/>
      <c r="N958" s="169"/>
      <c r="O958" s="169"/>
      <c r="P958" s="169"/>
      <c r="Q958" s="169"/>
      <c r="R958" s="169"/>
      <c r="S958" s="169"/>
      <c r="T958" s="169"/>
      <c r="U958" s="169"/>
      <c r="V958" s="169"/>
      <c r="W958" s="169"/>
      <c r="X958" s="169"/>
      <c r="Y958" s="169"/>
      <c r="Z958" s="169"/>
      <c r="AA958" s="169"/>
      <c r="AB958" s="169"/>
      <c r="AC958" s="169"/>
      <c r="AD958" s="169"/>
      <c r="AE958" s="169"/>
    </row>
    <row r="959" spans="1:31" ht="13.9" customHeight="1">
      <c r="A959" s="169"/>
      <c r="B959" s="169"/>
      <c r="C959" s="169"/>
      <c r="D959" s="169"/>
      <c r="E959" s="169"/>
      <c r="F959" s="169"/>
      <c r="G959" s="169"/>
      <c r="H959" s="169"/>
      <c r="I959" s="169"/>
      <c r="J959" s="169"/>
      <c r="K959" s="169"/>
      <c r="L959" s="169"/>
      <c r="M959" s="169"/>
      <c r="N959" s="169"/>
      <c r="O959" s="169"/>
      <c r="P959" s="169"/>
      <c r="Q959" s="169"/>
      <c r="R959" s="169"/>
      <c r="S959" s="169"/>
      <c r="T959" s="169"/>
      <c r="U959" s="169"/>
      <c r="V959" s="169"/>
      <c r="W959" s="169"/>
      <c r="X959" s="169"/>
      <c r="Y959" s="169"/>
      <c r="Z959" s="169"/>
      <c r="AA959" s="169"/>
      <c r="AB959" s="169"/>
      <c r="AC959" s="169"/>
      <c r="AD959" s="169"/>
      <c r="AE959" s="169"/>
    </row>
    <row r="960" spans="1:31" ht="13.9" customHeight="1">
      <c r="A960" s="169"/>
      <c r="B960" s="169"/>
      <c r="C960" s="169"/>
      <c r="D960" s="169"/>
      <c r="E960" s="169"/>
      <c r="F960" s="169"/>
      <c r="G960" s="169"/>
      <c r="H960" s="169"/>
      <c r="I960" s="169"/>
      <c r="J960" s="169"/>
      <c r="K960" s="169"/>
      <c r="L960" s="169"/>
      <c r="M960" s="169"/>
      <c r="N960" s="169"/>
      <c r="O960" s="169"/>
      <c r="P960" s="169"/>
      <c r="Q960" s="169"/>
      <c r="R960" s="169"/>
      <c r="S960" s="169"/>
      <c r="T960" s="169"/>
      <c r="U960" s="169"/>
      <c r="V960" s="169"/>
      <c r="W960" s="169"/>
      <c r="X960" s="169"/>
      <c r="Y960" s="169"/>
      <c r="Z960" s="169"/>
      <c r="AA960" s="169"/>
      <c r="AB960" s="169"/>
      <c r="AC960" s="169"/>
      <c r="AD960" s="169"/>
      <c r="AE960" s="169"/>
    </row>
    <row r="961" spans="1:31" ht="13.9" customHeight="1">
      <c r="A961" s="169"/>
      <c r="B961" s="169"/>
      <c r="C961" s="169"/>
      <c r="D961" s="169"/>
      <c r="E961" s="169"/>
      <c r="F961" s="169"/>
      <c r="G961" s="169"/>
      <c r="H961" s="169"/>
      <c r="I961" s="169"/>
      <c r="J961" s="169"/>
      <c r="K961" s="169"/>
      <c r="L961" s="169"/>
      <c r="M961" s="169"/>
      <c r="N961" s="169"/>
      <c r="O961" s="169"/>
      <c r="P961" s="169"/>
      <c r="Q961" s="169"/>
      <c r="R961" s="169"/>
      <c r="S961" s="169"/>
      <c r="T961" s="169"/>
      <c r="U961" s="169"/>
      <c r="V961" s="169"/>
      <c r="W961" s="169"/>
      <c r="X961" s="169"/>
      <c r="Y961" s="169"/>
      <c r="Z961" s="169"/>
      <c r="AA961" s="169"/>
      <c r="AB961" s="169"/>
      <c r="AC961" s="169"/>
      <c r="AD961" s="169"/>
      <c r="AE961" s="169"/>
    </row>
    <row r="962" spans="1:31" ht="13.9" customHeight="1">
      <c r="A962" s="169"/>
      <c r="B962" s="169"/>
      <c r="C962" s="169"/>
      <c r="D962" s="169"/>
      <c r="E962" s="169"/>
      <c r="F962" s="169"/>
      <c r="G962" s="169"/>
      <c r="H962" s="169"/>
      <c r="I962" s="169"/>
      <c r="J962" s="169"/>
      <c r="K962" s="169"/>
      <c r="L962" s="169"/>
      <c r="M962" s="169"/>
      <c r="N962" s="169"/>
      <c r="O962" s="169"/>
      <c r="P962" s="169"/>
      <c r="Q962" s="169"/>
      <c r="R962" s="169"/>
      <c r="S962" s="169"/>
      <c r="T962" s="169"/>
      <c r="U962" s="169"/>
      <c r="V962" s="169"/>
      <c r="W962" s="169"/>
      <c r="X962" s="169"/>
      <c r="Y962" s="169"/>
      <c r="Z962" s="169"/>
      <c r="AA962" s="169"/>
      <c r="AB962" s="169"/>
      <c r="AC962" s="169"/>
      <c r="AD962" s="169"/>
      <c r="AE962" s="169"/>
    </row>
    <row r="963" spans="1:31" ht="13.9" customHeight="1">
      <c r="A963" s="169"/>
      <c r="B963" s="169"/>
      <c r="C963" s="169"/>
      <c r="D963" s="169"/>
      <c r="E963" s="169"/>
      <c r="F963" s="169"/>
      <c r="G963" s="169"/>
      <c r="H963" s="169"/>
      <c r="I963" s="169"/>
      <c r="J963" s="169"/>
      <c r="K963" s="169"/>
      <c r="L963" s="169"/>
      <c r="M963" s="169"/>
      <c r="N963" s="169"/>
      <c r="O963" s="169"/>
      <c r="P963" s="169"/>
      <c r="Q963" s="169"/>
      <c r="R963" s="169"/>
      <c r="S963" s="169"/>
      <c r="T963" s="169"/>
      <c r="U963" s="169"/>
      <c r="V963" s="169"/>
      <c r="W963" s="169"/>
      <c r="X963" s="169"/>
      <c r="Y963" s="169"/>
      <c r="Z963" s="169"/>
      <c r="AA963" s="169"/>
      <c r="AB963" s="169"/>
      <c r="AC963" s="169"/>
      <c r="AD963" s="169"/>
      <c r="AE963" s="169"/>
    </row>
    <row r="964" spans="1:31" ht="13.9" customHeight="1">
      <c r="A964" s="169"/>
      <c r="B964" s="169"/>
      <c r="C964" s="169"/>
      <c r="D964" s="169"/>
      <c r="E964" s="169"/>
      <c r="F964" s="169"/>
      <c r="G964" s="169"/>
      <c r="H964" s="169"/>
      <c r="I964" s="169"/>
      <c r="J964" s="169"/>
      <c r="K964" s="169"/>
      <c r="L964" s="169"/>
      <c r="M964" s="169"/>
      <c r="N964" s="169"/>
      <c r="O964" s="169"/>
      <c r="P964" s="169"/>
      <c r="Q964" s="169"/>
      <c r="R964" s="169"/>
      <c r="S964" s="169"/>
      <c r="T964" s="169"/>
      <c r="U964" s="169"/>
      <c r="V964" s="169"/>
      <c r="W964" s="169"/>
      <c r="X964" s="169"/>
      <c r="Y964" s="169"/>
      <c r="Z964" s="169"/>
      <c r="AA964" s="169"/>
      <c r="AB964" s="169"/>
      <c r="AC964" s="169"/>
      <c r="AD964" s="169"/>
      <c r="AE964" s="169"/>
    </row>
    <row r="965" spans="1:31" ht="13.9" customHeight="1">
      <c r="A965" s="169"/>
      <c r="B965" s="169"/>
      <c r="C965" s="169"/>
      <c r="D965" s="169"/>
      <c r="E965" s="169"/>
      <c r="F965" s="169"/>
      <c r="G965" s="169"/>
      <c r="H965" s="169"/>
      <c r="I965" s="169"/>
      <c r="J965" s="169"/>
      <c r="K965" s="169"/>
      <c r="L965" s="169"/>
      <c r="M965" s="169"/>
      <c r="N965" s="169"/>
      <c r="O965" s="169"/>
      <c r="P965" s="169"/>
      <c r="Q965" s="169"/>
      <c r="R965" s="169"/>
      <c r="S965" s="169"/>
      <c r="T965" s="169"/>
      <c r="U965" s="169"/>
      <c r="V965" s="169"/>
      <c r="W965" s="169"/>
      <c r="X965" s="169"/>
      <c r="Y965" s="169"/>
      <c r="Z965" s="169"/>
      <c r="AA965" s="169"/>
      <c r="AB965" s="169"/>
      <c r="AC965" s="169"/>
      <c r="AD965" s="169"/>
      <c r="AE965" s="169"/>
    </row>
    <row r="966" spans="1:31" ht="13.9" customHeight="1">
      <c r="A966" s="169"/>
      <c r="B966" s="169"/>
      <c r="C966" s="169"/>
      <c r="D966" s="169"/>
      <c r="E966" s="169"/>
      <c r="F966" s="169"/>
      <c r="G966" s="169"/>
      <c r="H966" s="169"/>
      <c r="I966" s="169"/>
      <c r="J966" s="169"/>
      <c r="K966" s="169"/>
      <c r="L966" s="169"/>
      <c r="M966" s="169"/>
      <c r="N966" s="169"/>
      <c r="O966" s="169"/>
      <c r="P966" s="169"/>
      <c r="Q966" s="169"/>
      <c r="R966" s="169"/>
      <c r="S966" s="169"/>
      <c r="T966" s="169"/>
      <c r="U966" s="169"/>
      <c r="V966" s="169"/>
      <c r="W966" s="169"/>
      <c r="X966" s="169"/>
      <c r="Y966" s="169"/>
      <c r="Z966" s="169"/>
      <c r="AA966" s="169"/>
      <c r="AB966" s="169"/>
      <c r="AC966" s="169"/>
      <c r="AD966" s="169"/>
      <c r="AE966" s="169"/>
    </row>
    <row r="967" spans="1:31" ht="13.9" customHeight="1">
      <c r="A967" s="169"/>
      <c r="B967" s="169"/>
      <c r="C967" s="169"/>
      <c r="D967" s="169"/>
      <c r="E967" s="169"/>
      <c r="F967" s="169"/>
      <c r="G967" s="169"/>
      <c r="H967" s="169"/>
      <c r="I967" s="169"/>
      <c r="J967" s="169"/>
      <c r="K967" s="169"/>
      <c r="L967" s="169"/>
      <c r="M967" s="169"/>
      <c r="N967" s="169"/>
      <c r="O967" s="169"/>
      <c r="P967" s="169"/>
      <c r="Q967" s="169"/>
      <c r="R967" s="169"/>
      <c r="S967" s="169"/>
      <c r="T967" s="169"/>
      <c r="U967" s="169"/>
      <c r="V967" s="169"/>
      <c r="W967" s="169"/>
      <c r="X967" s="169"/>
      <c r="Y967" s="169"/>
      <c r="Z967" s="169"/>
      <c r="AA967" s="169"/>
      <c r="AB967" s="169"/>
      <c r="AC967" s="169"/>
      <c r="AD967" s="169"/>
      <c r="AE967" s="169"/>
    </row>
    <row r="968" spans="1:31" ht="13.9" customHeight="1">
      <c r="A968" s="169"/>
      <c r="B968" s="169"/>
      <c r="C968" s="169"/>
      <c r="D968" s="169"/>
      <c r="E968" s="169"/>
      <c r="F968" s="169"/>
      <c r="G968" s="169"/>
      <c r="H968" s="169"/>
      <c r="I968" s="169"/>
      <c r="J968" s="169"/>
      <c r="K968" s="169"/>
      <c r="L968" s="169"/>
      <c r="M968" s="169"/>
      <c r="N968" s="169"/>
      <c r="O968" s="169"/>
      <c r="P968" s="169"/>
      <c r="Q968" s="169"/>
      <c r="R968" s="169"/>
      <c r="S968" s="169"/>
      <c r="T968" s="169"/>
      <c r="U968" s="169"/>
      <c r="V968" s="169"/>
      <c r="W968" s="169"/>
      <c r="X968" s="169"/>
      <c r="Y968" s="169"/>
      <c r="Z968" s="169"/>
      <c r="AA968" s="169"/>
      <c r="AB968" s="169"/>
      <c r="AC968" s="169"/>
      <c r="AD968" s="169"/>
      <c r="AE968" s="169"/>
    </row>
    <row r="969" spans="1:31" ht="13.9" customHeight="1">
      <c r="A969" s="169"/>
      <c r="B969" s="169"/>
      <c r="C969" s="169"/>
      <c r="D969" s="169"/>
      <c r="E969" s="169"/>
      <c r="F969" s="169"/>
      <c r="G969" s="169"/>
      <c r="H969" s="169"/>
      <c r="I969" s="169"/>
      <c r="J969" s="169"/>
      <c r="K969" s="169"/>
      <c r="L969" s="169"/>
      <c r="M969" s="169"/>
      <c r="N969" s="169"/>
      <c r="O969" s="169"/>
      <c r="P969" s="169"/>
      <c r="Q969" s="169"/>
      <c r="R969" s="169"/>
      <c r="S969" s="169"/>
      <c r="T969" s="169"/>
      <c r="U969" s="169"/>
      <c r="V969" s="169"/>
      <c r="W969" s="169"/>
      <c r="X969" s="169"/>
      <c r="Y969" s="169"/>
      <c r="Z969" s="169"/>
      <c r="AA969" s="169"/>
      <c r="AB969" s="169"/>
      <c r="AC969" s="169"/>
      <c r="AD969" s="169"/>
      <c r="AE969" s="169"/>
    </row>
    <row r="970" spans="1:31" ht="13.9" customHeight="1">
      <c r="A970" s="169"/>
      <c r="B970" s="169"/>
      <c r="C970" s="169"/>
      <c r="D970" s="169"/>
      <c r="E970" s="169"/>
      <c r="F970" s="169"/>
      <c r="G970" s="169"/>
      <c r="H970" s="169"/>
      <c r="I970" s="169"/>
      <c r="J970" s="169"/>
      <c r="K970" s="169"/>
      <c r="L970" s="169"/>
      <c r="M970" s="169"/>
      <c r="N970" s="169"/>
      <c r="O970" s="169"/>
      <c r="P970" s="169"/>
      <c r="Q970" s="169"/>
      <c r="R970" s="169"/>
      <c r="S970" s="169"/>
      <c r="T970" s="169"/>
      <c r="U970" s="169"/>
      <c r="V970" s="169"/>
      <c r="W970" s="169"/>
      <c r="X970" s="169"/>
      <c r="Y970" s="169"/>
      <c r="Z970" s="169"/>
      <c r="AA970" s="169"/>
      <c r="AB970" s="169"/>
      <c r="AC970" s="169"/>
      <c r="AD970" s="169"/>
      <c r="AE970" s="169"/>
    </row>
    <row r="971" spans="1:31" ht="13.9" customHeight="1">
      <c r="A971" s="169"/>
      <c r="B971" s="169"/>
      <c r="C971" s="169"/>
      <c r="D971" s="169"/>
      <c r="E971" s="169"/>
      <c r="F971" s="169"/>
      <c r="G971" s="169"/>
      <c r="H971" s="169"/>
      <c r="I971" s="169"/>
      <c r="J971" s="169"/>
      <c r="K971" s="169"/>
      <c r="L971" s="169"/>
      <c r="M971" s="169"/>
      <c r="N971" s="169"/>
      <c r="O971" s="169"/>
      <c r="P971" s="169"/>
      <c r="Q971" s="169"/>
      <c r="R971" s="169"/>
      <c r="S971" s="169"/>
      <c r="T971" s="169"/>
      <c r="U971" s="169"/>
      <c r="V971" s="169"/>
      <c r="W971" s="169"/>
      <c r="X971" s="169"/>
      <c r="Y971" s="169"/>
      <c r="Z971" s="169"/>
      <c r="AA971" s="169"/>
      <c r="AB971" s="169"/>
      <c r="AC971" s="169"/>
      <c r="AD971" s="169"/>
      <c r="AE971" s="169"/>
    </row>
    <row r="972" spans="1:31" ht="13.9" customHeight="1">
      <c r="A972" s="169"/>
      <c r="B972" s="169"/>
      <c r="C972" s="169"/>
      <c r="D972" s="169"/>
      <c r="E972" s="169"/>
      <c r="F972" s="169"/>
      <c r="G972" s="169"/>
      <c r="H972" s="169"/>
      <c r="I972" s="169"/>
      <c r="J972" s="169"/>
      <c r="K972" s="169"/>
      <c r="L972" s="169"/>
      <c r="M972" s="169"/>
      <c r="N972" s="169"/>
      <c r="O972" s="169"/>
      <c r="P972" s="169"/>
      <c r="Q972" s="169"/>
      <c r="R972" s="169"/>
      <c r="S972" s="169"/>
      <c r="T972" s="169"/>
      <c r="U972" s="169"/>
      <c r="V972" s="169"/>
      <c r="W972" s="169"/>
      <c r="X972" s="169"/>
      <c r="Y972" s="169"/>
      <c r="Z972" s="169"/>
      <c r="AA972" s="169"/>
      <c r="AB972" s="169"/>
      <c r="AC972" s="169"/>
      <c r="AD972" s="169"/>
      <c r="AE972" s="169"/>
    </row>
    <row r="973" spans="1:31" ht="13.9" customHeight="1">
      <c r="A973" s="169"/>
      <c r="B973" s="169"/>
      <c r="C973" s="169"/>
      <c r="D973" s="169"/>
      <c r="E973" s="169"/>
      <c r="F973" s="169"/>
      <c r="G973" s="169"/>
      <c r="H973" s="169"/>
      <c r="I973" s="169"/>
      <c r="J973" s="169"/>
      <c r="K973" s="169"/>
      <c r="L973" s="169"/>
      <c r="M973" s="169"/>
      <c r="N973" s="169"/>
      <c r="O973" s="169"/>
      <c r="P973" s="169"/>
      <c r="Q973" s="169"/>
      <c r="R973" s="169"/>
      <c r="S973" s="169"/>
      <c r="T973" s="169"/>
      <c r="U973" s="169"/>
      <c r="V973" s="169"/>
      <c r="W973" s="169"/>
      <c r="X973" s="169"/>
      <c r="Y973" s="169"/>
      <c r="Z973" s="169"/>
      <c r="AA973" s="169"/>
      <c r="AB973" s="169"/>
      <c r="AC973" s="169"/>
      <c r="AD973" s="169"/>
      <c r="AE973" s="169"/>
    </row>
    <row r="974" spans="1:31" ht="13.9" customHeight="1">
      <c r="A974" s="169"/>
      <c r="B974" s="169"/>
      <c r="C974" s="169"/>
      <c r="D974" s="169"/>
      <c r="E974" s="169"/>
      <c r="F974" s="169"/>
      <c r="G974" s="169"/>
      <c r="H974" s="169"/>
      <c r="I974" s="169"/>
      <c r="J974" s="169"/>
      <c r="K974" s="169"/>
      <c r="L974" s="169"/>
      <c r="M974" s="169"/>
      <c r="N974" s="169"/>
      <c r="O974" s="169"/>
      <c r="P974" s="169"/>
      <c r="Q974" s="169"/>
      <c r="R974" s="169"/>
      <c r="S974" s="169"/>
      <c r="T974" s="169"/>
      <c r="U974" s="169"/>
      <c r="V974" s="169"/>
      <c r="W974" s="169"/>
      <c r="X974" s="169"/>
      <c r="Y974" s="169"/>
      <c r="Z974" s="169"/>
      <c r="AA974" s="169"/>
      <c r="AB974" s="169"/>
      <c r="AC974" s="169"/>
      <c r="AD974" s="169"/>
      <c r="AE974" s="169"/>
    </row>
    <row r="975" spans="1:31" ht="13.9" customHeight="1">
      <c r="A975" s="169"/>
      <c r="B975" s="169"/>
      <c r="C975" s="169"/>
      <c r="D975" s="169"/>
      <c r="E975" s="169"/>
      <c r="F975" s="169"/>
      <c r="G975" s="169"/>
      <c r="H975" s="169"/>
      <c r="I975" s="169"/>
      <c r="J975" s="169"/>
      <c r="K975" s="169"/>
      <c r="L975" s="169"/>
      <c r="M975" s="169"/>
      <c r="N975" s="169"/>
      <c r="O975" s="169"/>
      <c r="P975" s="169"/>
      <c r="Q975" s="169"/>
      <c r="R975" s="169"/>
      <c r="S975" s="169"/>
      <c r="T975" s="169"/>
      <c r="U975" s="169"/>
      <c r="V975" s="169"/>
      <c r="W975" s="169"/>
      <c r="X975" s="169"/>
      <c r="Y975" s="169"/>
      <c r="Z975" s="169"/>
      <c r="AA975" s="169"/>
      <c r="AB975" s="169"/>
      <c r="AC975" s="169"/>
      <c r="AD975" s="169"/>
      <c r="AE975" s="169"/>
    </row>
    <row r="976" spans="1:31" ht="13.9" customHeight="1">
      <c r="A976" s="169"/>
      <c r="B976" s="169"/>
      <c r="C976" s="169"/>
      <c r="D976" s="169"/>
      <c r="E976" s="169"/>
      <c r="F976" s="169"/>
      <c r="G976" s="169"/>
      <c r="H976" s="169"/>
      <c r="I976" s="169"/>
      <c r="J976" s="169"/>
      <c r="K976" s="169"/>
      <c r="L976" s="169"/>
      <c r="M976" s="169"/>
      <c r="N976" s="169"/>
      <c r="O976" s="169"/>
      <c r="P976" s="169"/>
      <c r="Q976" s="169"/>
      <c r="R976" s="169"/>
      <c r="S976" s="169"/>
      <c r="T976" s="169"/>
      <c r="U976" s="169"/>
      <c r="V976" s="169"/>
      <c r="W976" s="169"/>
      <c r="X976" s="169"/>
      <c r="Y976" s="169"/>
      <c r="Z976" s="169"/>
      <c r="AA976" s="169"/>
      <c r="AB976" s="169"/>
      <c r="AC976" s="169"/>
      <c r="AD976" s="169"/>
      <c r="AE976" s="169"/>
    </row>
    <row r="977" spans="1:31" ht="13.9" customHeight="1">
      <c r="A977" s="169"/>
      <c r="B977" s="169"/>
      <c r="C977" s="169"/>
      <c r="D977" s="169"/>
      <c r="E977" s="169"/>
      <c r="F977" s="169"/>
      <c r="G977" s="169"/>
      <c r="H977" s="169"/>
      <c r="I977" s="169"/>
      <c r="J977" s="169"/>
      <c r="K977" s="169"/>
      <c r="L977" s="169"/>
      <c r="M977" s="169"/>
      <c r="N977" s="169"/>
      <c r="O977" s="169"/>
      <c r="P977" s="169"/>
      <c r="Q977" s="169"/>
      <c r="R977" s="169"/>
      <c r="S977" s="169"/>
      <c r="T977" s="169"/>
      <c r="U977" s="169"/>
      <c r="V977" s="169"/>
      <c r="W977" s="169"/>
      <c r="X977" s="169"/>
      <c r="Y977" s="169"/>
      <c r="Z977" s="169"/>
      <c r="AA977" s="169"/>
      <c r="AB977" s="169"/>
      <c r="AC977" s="169"/>
      <c r="AD977" s="169"/>
      <c r="AE977" s="169"/>
    </row>
    <row r="978" spans="1:31" ht="13.9" customHeight="1">
      <c r="A978" s="169"/>
      <c r="B978" s="169"/>
      <c r="C978" s="169"/>
      <c r="D978" s="169"/>
      <c r="E978" s="169"/>
      <c r="F978" s="169"/>
      <c r="G978" s="169"/>
      <c r="H978" s="169"/>
      <c r="I978" s="169"/>
      <c r="J978" s="169"/>
      <c r="K978" s="169"/>
      <c r="L978" s="169"/>
      <c r="M978" s="169"/>
      <c r="N978" s="169"/>
      <c r="O978" s="169"/>
      <c r="P978" s="169"/>
      <c r="Q978" s="169"/>
      <c r="R978" s="169"/>
      <c r="S978" s="169"/>
      <c r="T978" s="169"/>
      <c r="U978" s="169"/>
      <c r="V978" s="169"/>
      <c r="W978" s="169"/>
      <c r="X978" s="169"/>
      <c r="Y978" s="169"/>
      <c r="Z978" s="169"/>
      <c r="AA978" s="169"/>
      <c r="AB978" s="169"/>
      <c r="AC978" s="169"/>
      <c r="AD978" s="169"/>
      <c r="AE978" s="169"/>
    </row>
    <row r="979" spans="1:31" ht="13.9" customHeight="1">
      <c r="A979" s="169"/>
      <c r="B979" s="169"/>
      <c r="C979" s="169"/>
      <c r="D979" s="169"/>
      <c r="E979" s="169"/>
      <c r="F979" s="169"/>
      <c r="G979" s="169"/>
      <c r="H979" s="169"/>
      <c r="I979" s="169"/>
      <c r="J979" s="169"/>
      <c r="K979" s="169"/>
      <c r="L979" s="169"/>
      <c r="M979" s="169"/>
      <c r="N979" s="169"/>
      <c r="O979" s="169"/>
      <c r="P979" s="169"/>
      <c r="Q979" s="169"/>
      <c r="R979" s="169"/>
      <c r="S979" s="169"/>
      <c r="T979" s="169"/>
      <c r="U979" s="169"/>
      <c r="V979" s="169"/>
      <c r="W979" s="169"/>
      <c r="X979" s="169"/>
      <c r="Y979" s="169"/>
      <c r="Z979" s="169"/>
      <c r="AA979" s="169"/>
      <c r="AB979" s="169"/>
      <c r="AC979" s="169"/>
      <c r="AD979" s="169"/>
      <c r="AE979" s="169"/>
    </row>
    <row r="980" spans="1:31" ht="13.9" customHeight="1">
      <c r="A980" s="169"/>
      <c r="B980" s="169"/>
      <c r="C980" s="169"/>
      <c r="D980" s="169"/>
      <c r="E980" s="169"/>
      <c r="F980" s="169"/>
      <c r="G980" s="169"/>
      <c r="H980" s="169"/>
      <c r="I980" s="169"/>
      <c r="J980" s="169"/>
      <c r="K980" s="169"/>
      <c r="L980" s="169"/>
      <c r="M980" s="169"/>
      <c r="N980" s="169"/>
      <c r="O980" s="169"/>
      <c r="P980" s="169"/>
      <c r="Q980" s="169"/>
      <c r="R980" s="169"/>
      <c r="S980" s="169"/>
      <c r="T980" s="169"/>
      <c r="U980" s="169"/>
      <c r="V980" s="169"/>
      <c r="W980" s="169"/>
      <c r="X980" s="169"/>
      <c r="Y980" s="169"/>
      <c r="Z980" s="169"/>
      <c r="AA980" s="169"/>
      <c r="AB980" s="169"/>
      <c r="AC980" s="169"/>
      <c r="AD980" s="169"/>
      <c r="AE980" s="169"/>
    </row>
    <row r="981" spans="1:31" ht="13.9" customHeight="1">
      <c r="A981" s="169"/>
      <c r="B981" s="169"/>
      <c r="C981" s="169"/>
      <c r="D981" s="169"/>
      <c r="E981" s="169"/>
      <c r="F981" s="169"/>
      <c r="G981" s="169"/>
      <c r="H981" s="169"/>
      <c r="I981" s="169"/>
      <c r="J981" s="169"/>
      <c r="K981" s="169"/>
      <c r="L981" s="169"/>
      <c r="M981" s="169"/>
      <c r="N981" s="169"/>
      <c r="O981" s="169"/>
      <c r="P981" s="169"/>
      <c r="Q981" s="169"/>
      <c r="R981" s="169"/>
      <c r="S981" s="169"/>
      <c r="T981" s="169"/>
      <c r="U981" s="169"/>
      <c r="V981" s="169"/>
      <c r="W981" s="169"/>
      <c r="X981" s="169"/>
      <c r="Y981" s="169"/>
      <c r="Z981" s="169"/>
      <c r="AA981" s="169"/>
      <c r="AB981" s="169"/>
      <c r="AC981" s="169"/>
      <c r="AD981" s="169"/>
      <c r="AE981" s="169"/>
    </row>
    <row r="982" spans="1:31" ht="13.9" customHeight="1">
      <c r="A982" s="169"/>
      <c r="B982" s="169"/>
      <c r="C982" s="169"/>
      <c r="D982" s="169"/>
      <c r="E982" s="169"/>
      <c r="F982" s="169"/>
      <c r="G982" s="169"/>
      <c r="H982" s="169"/>
      <c r="I982" s="169"/>
      <c r="J982" s="169"/>
      <c r="K982" s="169"/>
      <c r="L982" s="169"/>
      <c r="M982" s="169"/>
      <c r="N982" s="169"/>
      <c r="O982" s="169"/>
      <c r="P982" s="169"/>
      <c r="Q982" s="169"/>
      <c r="R982" s="169"/>
      <c r="S982" s="169"/>
      <c r="T982" s="169"/>
      <c r="U982" s="169"/>
      <c r="V982" s="169"/>
      <c r="W982" s="169"/>
      <c r="X982" s="169"/>
      <c r="Y982" s="169"/>
      <c r="Z982" s="169"/>
      <c r="AA982" s="169"/>
      <c r="AB982" s="169"/>
      <c r="AC982" s="169"/>
      <c r="AD982" s="169"/>
      <c r="AE982" s="169"/>
    </row>
    <row r="983" spans="1:31" ht="13.9" customHeight="1">
      <c r="A983" s="169"/>
      <c r="B983" s="169"/>
      <c r="C983" s="169"/>
      <c r="D983" s="169"/>
      <c r="E983" s="169"/>
      <c r="F983" s="169"/>
      <c r="G983" s="169"/>
      <c r="H983" s="169"/>
      <c r="I983" s="169"/>
      <c r="J983" s="169"/>
      <c r="K983" s="169"/>
      <c r="L983" s="169"/>
      <c r="M983" s="169"/>
      <c r="N983" s="169"/>
      <c r="O983" s="169"/>
      <c r="P983" s="169"/>
      <c r="Q983" s="169"/>
      <c r="R983" s="169"/>
      <c r="S983" s="169"/>
      <c r="T983" s="169"/>
      <c r="U983" s="169"/>
      <c r="V983" s="169"/>
      <c r="W983" s="169"/>
      <c r="X983" s="169"/>
      <c r="Y983" s="169"/>
      <c r="Z983" s="169"/>
      <c r="AA983" s="169"/>
      <c r="AB983" s="169"/>
      <c r="AC983" s="169"/>
      <c r="AD983" s="169"/>
      <c r="AE983" s="169"/>
    </row>
    <row r="984" spans="1:31" ht="13.9" customHeight="1">
      <c r="A984" s="169"/>
      <c r="B984" s="169"/>
      <c r="C984" s="169"/>
      <c r="D984" s="169"/>
      <c r="E984" s="169"/>
      <c r="F984" s="169"/>
      <c r="G984" s="169"/>
      <c r="H984" s="169"/>
      <c r="I984" s="169"/>
      <c r="J984" s="169"/>
      <c r="K984" s="169"/>
      <c r="L984" s="169"/>
      <c r="M984" s="169"/>
      <c r="N984" s="169"/>
      <c r="O984" s="169"/>
      <c r="P984" s="169"/>
      <c r="Q984" s="169"/>
      <c r="R984" s="169"/>
      <c r="S984" s="169"/>
      <c r="T984" s="169"/>
      <c r="U984" s="169"/>
      <c r="V984" s="169"/>
      <c r="W984" s="169"/>
      <c r="X984" s="169"/>
      <c r="Y984" s="169"/>
      <c r="Z984" s="169"/>
      <c r="AA984" s="169"/>
      <c r="AB984" s="169"/>
      <c r="AC984" s="169"/>
      <c r="AD984" s="169"/>
      <c r="AE984" s="169"/>
    </row>
    <row r="985" spans="1:31" ht="13.9" customHeight="1">
      <c r="A985" s="169"/>
      <c r="B985" s="169"/>
      <c r="C985" s="169"/>
      <c r="D985" s="169"/>
      <c r="E985" s="169"/>
      <c r="F985" s="169"/>
      <c r="G985" s="169"/>
      <c r="H985" s="169"/>
      <c r="I985" s="169"/>
      <c r="J985" s="169"/>
      <c r="K985" s="169"/>
      <c r="L985" s="169"/>
      <c r="M985" s="169"/>
      <c r="N985" s="169"/>
      <c r="O985" s="169"/>
      <c r="P985" s="169"/>
      <c r="Q985" s="169"/>
      <c r="R985" s="169"/>
      <c r="S985" s="169"/>
      <c r="T985" s="169"/>
      <c r="U985" s="169"/>
      <c r="V985" s="169"/>
      <c r="W985" s="169"/>
      <c r="X985" s="169"/>
      <c r="Y985" s="169"/>
      <c r="Z985" s="169"/>
      <c r="AA985" s="169"/>
      <c r="AB985" s="169"/>
      <c r="AC985" s="169"/>
      <c r="AD985" s="169"/>
      <c r="AE985" s="169"/>
    </row>
    <row r="986" spans="1:31" ht="13.9" customHeight="1">
      <c r="A986" s="169"/>
      <c r="B986" s="169"/>
      <c r="C986" s="169"/>
      <c r="D986" s="169"/>
      <c r="E986" s="169"/>
      <c r="F986" s="169"/>
      <c r="G986" s="169"/>
      <c r="H986" s="169"/>
      <c r="I986" s="169"/>
      <c r="J986" s="169"/>
      <c r="K986" s="169"/>
      <c r="L986" s="169"/>
      <c r="M986" s="169"/>
      <c r="N986" s="169"/>
      <c r="O986" s="169"/>
      <c r="P986" s="169"/>
      <c r="Q986" s="169"/>
      <c r="R986" s="169"/>
      <c r="S986" s="169"/>
      <c r="T986" s="169"/>
      <c r="U986" s="169"/>
      <c r="V986" s="169"/>
      <c r="W986" s="169"/>
      <c r="X986" s="169"/>
      <c r="Y986" s="169"/>
      <c r="Z986" s="169"/>
      <c r="AA986" s="169"/>
      <c r="AB986" s="169"/>
      <c r="AC986" s="169"/>
      <c r="AD986" s="169"/>
      <c r="AE986" s="169"/>
    </row>
    <row r="987" spans="1:31" ht="13.9" customHeight="1">
      <c r="A987" s="169"/>
      <c r="B987" s="169"/>
      <c r="C987" s="169"/>
      <c r="D987" s="169"/>
      <c r="E987" s="169"/>
      <c r="F987" s="169"/>
      <c r="G987" s="169"/>
      <c r="H987" s="169"/>
      <c r="I987" s="169"/>
      <c r="J987" s="169"/>
      <c r="K987" s="169"/>
      <c r="L987" s="169"/>
      <c r="M987" s="169"/>
      <c r="N987" s="169"/>
      <c r="O987" s="169"/>
      <c r="P987" s="169"/>
      <c r="Q987" s="169"/>
      <c r="R987" s="169"/>
      <c r="S987" s="169"/>
      <c r="T987" s="169"/>
      <c r="U987" s="169"/>
      <c r="V987" s="169"/>
      <c r="W987" s="169"/>
      <c r="X987" s="169"/>
      <c r="Y987" s="169"/>
      <c r="Z987" s="169"/>
      <c r="AA987" s="169"/>
      <c r="AB987" s="169"/>
      <c r="AC987" s="169"/>
      <c r="AD987" s="169"/>
      <c r="AE987" s="169"/>
    </row>
    <row r="988" spans="1:31" ht="13.9" customHeight="1">
      <c r="A988" s="169"/>
      <c r="B988" s="169"/>
      <c r="C988" s="169"/>
      <c r="D988" s="169"/>
      <c r="E988" s="169"/>
      <c r="F988" s="169"/>
      <c r="G988" s="169"/>
      <c r="H988" s="169"/>
      <c r="I988" s="169"/>
      <c r="J988" s="169"/>
      <c r="K988" s="169"/>
      <c r="L988" s="169"/>
      <c r="M988" s="169"/>
      <c r="N988" s="169"/>
      <c r="O988" s="169"/>
      <c r="P988" s="169"/>
      <c r="Q988" s="169"/>
      <c r="R988" s="169"/>
      <c r="S988" s="169"/>
      <c r="T988" s="169"/>
      <c r="U988" s="169"/>
      <c r="V988" s="169"/>
      <c r="W988" s="169"/>
      <c r="X988" s="169"/>
      <c r="Y988" s="169"/>
      <c r="Z988" s="169"/>
      <c r="AA988" s="169"/>
      <c r="AB988" s="169"/>
      <c r="AC988" s="169"/>
      <c r="AD988" s="169"/>
      <c r="AE988" s="169"/>
    </row>
    <row r="989" spans="1:31" ht="13.9" customHeight="1">
      <c r="A989" s="169"/>
      <c r="B989" s="169"/>
      <c r="C989" s="169"/>
      <c r="D989" s="169"/>
      <c r="E989" s="169"/>
      <c r="F989" s="169"/>
      <c r="G989" s="169"/>
      <c r="H989" s="169"/>
      <c r="I989" s="169"/>
      <c r="J989" s="169"/>
      <c r="K989" s="169"/>
      <c r="L989" s="169"/>
      <c r="M989" s="169"/>
      <c r="N989" s="169"/>
      <c r="O989" s="169"/>
      <c r="P989" s="169"/>
      <c r="Q989" s="169"/>
      <c r="R989" s="169"/>
      <c r="S989" s="169"/>
      <c r="T989" s="169"/>
      <c r="U989" s="169"/>
      <c r="V989" s="169"/>
      <c r="W989" s="169"/>
      <c r="X989" s="169"/>
      <c r="Y989" s="169"/>
      <c r="Z989" s="169"/>
      <c r="AA989" s="169"/>
      <c r="AB989" s="169"/>
      <c r="AC989" s="169"/>
      <c r="AD989" s="169"/>
      <c r="AE989" s="169"/>
    </row>
    <row r="990" spans="1:31" ht="13.9" customHeight="1">
      <c r="A990" s="169"/>
      <c r="B990" s="169"/>
      <c r="C990" s="169"/>
      <c r="D990" s="169"/>
      <c r="E990" s="169"/>
      <c r="F990" s="169"/>
      <c r="G990" s="169"/>
      <c r="H990" s="169"/>
      <c r="I990" s="169"/>
      <c r="J990" s="169"/>
      <c r="K990" s="169"/>
      <c r="L990" s="169"/>
      <c r="M990" s="169"/>
      <c r="N990" s="169"/>
      <c r="O990" s="169"/>
      <c r="P990" s="169"/>
      <c r="Q990" s="169"/>
      <c r="R990" s="169"/>
      <c r="S990" s="169"/>
      <c r="T990" s="169"/>
      <c r="U990" s="169"/>
      <c r="V990" s="169"/>
      <c r="W990" s="169"/>
      <c r="X990" s="169"/>
      <c r="Y990" s="169"/>
      <c r="Z990" s="169"/>
      <c r="AA990" s="169"/>
      <c r="AB990" s="169"/>
      <c r="AC990" s="169"/>
      <c r="AD990" s="169"/>
      <c r="AE990" s="169"/>
    </row>
    <row r="991" spans="1:31" ht="13.9" customHeight="1">
      <c r="A991" s="169"/>
      <c r="B991" s="169"/>
      <c r="C991" s="169"/>
      <c r="D991" s="169"/>
      <c r="E991" s="169"/>
      <c r="F991" s="169"/>
      <c r="G991" s="169"/>
      <c r="H991" s="169"/>
      <c r="I991" s="169"/>
      <c r="J991" s="169"/>
      <c r="K991" s="169"/>
      <c r="L991" s="169"/>
      <c r="M991" s="169"/>
      <c r="N991" s="169"/>
      <c r="O991" s="169"/>
      <c r="P991" s="169"/>
      <c r="Q991" s="169"/>
      <c r="R991" s="169"/>
      <c r="S991" s="169"/>
      <c r="T991" s="169"/>
      <c r="U991" s="169"/>
      <c r="V991" s="169"/>
      <c r="W991" s="169"/>
      <c r="X991" s="169"/>
      <c r="Y991" s="169"/>
      <c r="Z991" s="169"/>
      <c r="AA991" s="169"/>
      <c r="AB991" s="169"/>
      <c r="AC991" s="169"/>
      <c r="AD991" s="169"/>
      <c r="AE991" s="169"/>
    </row>
    <row r="992" spans="1:31" ht="13.9" customHeight="1">
      <c r="A992" s="169"/>
      <c r="B992" s="169"/>
      <c r="C992" s="169"/>
      <c r="D992" s="169"/>
      <c r="E992" s="169"/>
      <c r="F992" s="169"/>
      <c r="G992" s="169"/>
      <c r="H992" s="169"/>
      <c r="I992" s="169"/>
      <c r="J992" s="169"/>
      <c r="K992" s="169"/>
      <c r="L992" s="169"/>
      <c r="M992" s="169"/>
      <c r="N992" s="169"/>
      <c r="O992" s="169"/>
      <c r="P992" s="169"/>
      <c r="Q992" s="169"/>
      <c r="R992" s="169"/>
      <c r="S992" s="169"/>
      <c r="T992" s="169"/>
      <c r="U992" s="169"/>
      <c r="V992" s="169"/>
      <c r="W992" s="169"/>
      <c r="X992" s="169"/>
      <c r="Y992" s="169"/>
      <c r="Z992" s="169"/>
      <c r="AA992" s="169"/>
      <c r="AB992" s="169"/>
      <c r="AC992" s="169"/>
      <c r="AD992" s="169"/>
      <c r="AE992" s="169"/>
    </row>
    <row r="993" spans="1:31" ht="13.9" customHeight="1">
      <c r="A993" s="169"/>
      <c r="B993" s="169"/>
      <c r="C993" s="169"/>
      <c r="D993" s="169"/>
      <c r="E993" s="169"/>
      <c r="F993" s="169"/>
      <c r="G993" s="169"/>
      <c r="H993" s="169"/>
      <c r="I993" s="169"/>
      <c r="J993" s="169"/>
      <c r="K993" s="169"/>
      <c r="L993" s="169"/>
      <c r="M993" s="169"/>
      <c r="N993" s="169"/>
      <c r="O993" s="169"/>
      <c r="P993" s="169"/>
      <c r="Q993" s="169"/>
      <c r="R993" s="169"/>
      <c r="S993" s="169"/>
      <c r="T993" s="169"/>
      <c r="U993" s="169"/>
      <c r="V993" s="169"/>
      <c r="W993" s="169"/>
      <c r="X993" s="169"/>
      <c r="Y993" s="169"/>
      <c r="Z993" s="169"/>
      <c r="AA993" s="169"/>
      <c r="AB993" s="169"/>
      <c r="AC993" s="169"/>
      <c r="AD993" s="169"/>
      <c r="AE993" s="169"/>
    </row>
    <row r="994" spans="1:31" ht="13.9" customHeight="1">
      <c r="A994" s="169"/>
      <c r="B994" s="169"/>
      <c r="C994" s="169"/>
      <c r="D994" s="169"/>
      <c r="E994" s="169"/>
      <c r="F994" s="169"/>
      <c r="G994" s="169"/>
      <c r="H994" s="169"/>
      <c r="I994" s="169"/>
      <c r="J994" s="169"/>
      <c r="K994" s="169"/>
      <c r="L994" s="169"/>
      <c r="M994" s="169"/>
      <c r="N994" s="169"/>
      <c r="O994" s="169"/>
      <c r="P994" s="169"/>
      <c r="Q994" s="169"/>
      <c r="R994" s="169"/>
      <c r="S994" s="169"/>
      <c r="T994" s="169"/>
      <c r="U994" s="169"/>
      <c r="V994" s="169"/>
      <c r="W994" s="169"/>
      <c r="X994" s="169"/>
      <c r="Y994" s="169"/>
      <c r="Z994" s="169"/>
      <c r="AA994" s="169"/>
      <c r="AB994" s="169"/>
      <c r="AC994" s="169"/>
      <c r="AD994" s="169"/>
      <c r="AE994" s="169"/>
    </row>
    <row r="995" spans="1:31" ht="13.9" customHeight="1">
      <c r="A995" s="169"/>
      <c r="B995" s="169"/>
      <c r="C995" s="169"/>
      <c r="D995" s="169"/>
      <c r="E995" s="169"/>
      <c r="F995" s="169"/>
      <c r="G995" s="169"/>
      <c r="H995" s="169"/>
      <c r="I995" s="169"/>
      <c r="J995" s="169"/>
      <c r="K995" s="169"/>
      <c r="L995" s="169"/>
      <c r="M995" s="169"/>
      <c r="N995" s="169"/>
      <c r="O995" s="169"/>
      <c r="P995" s="169"/>
      <c r="Q995" s="169"/>
      <c r="R995" s="169"/>
      <c r="S995" s="169"/>
      <c r="T995" s="169"/>
      <c r="U995" s="169"/>
      <c r="V995" s="169"/>
      <c r="W995" s="169"/>
      <c r="X995" s="169"/>
      <c r="Y995" s="169"/>
      <c r="Z995" s="169"/>
      <c r="AA995" s="169"/>
      <c r="AB995" s="169"/>
      <c r="AC995" s="169"/>
      <c r="AD995" s="169"/>
      <c r="AE995" s="169"/>
    </row>
    <row r="996" spans="1:31" ht="13.9" customHeight="1">
      <c r="A996" s="169"/>
      <c r="B996" s="169"/>
      <c r="C996" s="169"/>
      <c r="D996" s="169"/>
      <c r="E996" s="169"/>
      <c r="F996" s="169"/>
      <c r="G996" s="169"/>
      <c r="H996" s="169"/>
      <c r="I996" s="169"/>
      <c r="J996" s="169"/>
      <c r="K996" s="169"/>
      <c r="L996" s="169"/>
      <c r="M996" s="169"/>
      <c r="N996" s="169"/>
      <c r="O996" s="169"/>
      <c r="P996" s="169"/>
      <c r="Q996" s="169"/>
      <c r="R996" s="169"/>
      <c r="S996" s="169"/>
      <c r="T996" s="169"/>
      <c r="U996" s="169"/>
      <c r="V996" s="169"/>
      <c r="W996" s="169"/>
      <c r="X996" s="169"/>
      <c r="Y996" s="169"/>
      <c r="Z996" s="169"/>
      <c r="AA996" s="169"/>
      <c r="AB996" s="169"/>
      <c r="AC996" s="169"/>
      <c r="AD996" s="169"/>
      <c r="AE996" s="169"/>
    </row>
    <row r="997" spans="1:31" ht="13.9" customHeight="1">
      <c r="A997" s="169"/>
      <c r="B997" s="169"/>
      <c r="C997" s="169"/>
      <c r="D997" s="169"/>
      <c r="E997" s="169"/>
      <c r="F997" s="169"/>
      <c r="G997" s="169"/>
      <c r="H997" s="169"/>
      <c r="I997" s="169"/>
      <c r="J997" s="169"/>
      <c r="K997" s="169"/>
      <c r="L997" s="169"/>
      <c r="M997" s="169"/>
      <c r="N997" s="169"/>
      <c r="O997" s="169"/>
      <c r="P997" s="169"/>
      <c r="Q997" s="169"/>
      <c r="R997" s="169"/>
      <c r="S997" s="169"/>
      <c r="T997" s="169"/>
      <c r="U997" s="169"/>
      <c r="V997" s="169"/>
      <c r="W997" s="169"/>
      <c r="X997" s="169"/>
      <c r="Y997" s="169"/>
      <c r="Z997" s="169"/>
      <c r="AA997" s="169"/>
      <c r="AB997" s="169"/>
      <c r="AC997" s="169"/>
      <c r="AD997" s="169"/>
      <c r="AE997" s="169"/>
    </row>
    <row r="998" spans="1:31" ht="13.9" customHeight="1">
      <c r="A998" s="169"/>
      <c r="B998" s="169"/>
      <c r="C998" s="169"/>
      <c r="D998" s="169"/>
      <c r="E998" s="169"/>
      <c r="F998" s="169"/>
      <c r="G998" s="169"/>
      <c r="H998" s="169"/>
      <c r="I998" s="169"/>
      <c r="J998" s="169"/>
      <c r="K998" s="169"/>
      <c r="L998" s="169"/>
      <c r="M998" s="169"/>
      <c r="N998" s="169"/>
      <c r="O998" s="169"/>
      <c r="P998" s="169"/>
      <c r="Q998" s="169"/>
      <c r="R998" s="169"/>
      <c r="S998" s="169"/>
      <c r="T998" s="169"/>
      <c r="U998" s="169"/>
      <c r="V998" s="169"/>
      <c r="W998" s="169"/>
      <c r="X998" s="169"/>
      <c r="Y998" s="169"/>
      <c r="Z998" s="169"/>
      <c r="AA998" s="169"/>
      <c r="AB998" s="169"/>
      <c r="AC998" s="169"/>
      <c r="AD998" s="169"/>
      <c r="AE998" s="169"/>
    </row>
    <row r="999" spans="1:31" ht="13.9" customHeight="1">
      <c r="A999" s="169"/>
      <c r="B999" s="169"/>
      <c r="C999" s="169"/>
      <c r="D999" s="169"/>
      <c r="E999" s="169"/>
      <c r="F999" s="169"/>
      <c r="G999" s="169"/>
      <c r="H999" s="169"/>
      <c r="I999" s="169"/>
      <c r="J999" s="169"/>
      <c r="K999" s="169"/>
      <c r="L999" s="169"/>
      <c r="M999" s="169"/>
      <c r="N999" s="169"/>
      <c r="O999" s="169"/>
      <c r="P999" s="169"/>
      <c r="Q999" s="169"/>
      <c r="R999" s="169"/>
      <c r="S999" s="169"/>
      <c r="T999" s="169"/>
      <c r="U999" s="169"/>
      <c r="V999" s="169"/>
      <c r="W999" s="169"/>
      <c r="X999" s="169"/>
      <c r="Y999" s="169"/>
      <c r="Z999" s="169"/>
      <c r="AA999" s="169"/>
      <c r="AB999" s="169"/>
      <c r="AC999" s="169"/>
      <c r="AD999" s="169"/>
      <c r="AE999" s="169"/>
    </row>
    <row r="1000" spans="1:31" ht="13.9" customHeight="1">
      <c r="A1000" s="169"/>
      <c r="B1000" s="169"/>
      <c r="C1000" s="169"/>
      <c r="D1000" s="169"/>
      <c r="E1000" s="169"/>
      <c r="F1000" s="169"/>
      <c r="G1000" s="169"/>
      <c r="H1000" s="169"/>
      <c r="I1000" s="169"/>
      <c r="J1000" s="169"/>
      <c r="K1000" s="169"/>
      <c r="L1000" s="169"/>
      <c r="M1000" s="169"/>
      <c r="N1000" s="169"/>
      <c r="O1000" s="169"/>
      <c r="P1000" s="169"/>
      <c r="Q1000" s="169"/>
      <c r="R1000" s="169"/>
      <c r="S1000" s="169"/>
      <c r="T1000" s="169"/>
      <c r="U1000" s="169"/>
      <c r="V1000" s="169"/>
      <c r="W1000" s="169"/>
      <c r="X1000" s="169"/>
      <c r="Y1000" s="169"/>
      <c r="Z1000" s="169"/>
      <c r="AA1000" s="169"/>
      <c r="AB1000" s="169"/>
      <c r="AC1000" s="169"/>
      <c r="AD1000" s="169"/>
      <c r="AE1000" s="169"/>
    </row>
    <row r="1001" spans="1:31" ht="13.9" customHeight="1">
      <c r="A1001" s="169"/>
      <c r="B1001" s="169"/>
      <c r="C1001" s="169"/>
      <c r="D1001" s="169"/>
      <c r="E1001" s="169"/>
      <c r="F1001" s="169"/>
      <c r="G1001" s="169"/>
      <c r="H1001" s="169"/>
      <c r="I1001" s="169"/>
      <c r="J1001" s="169"/>
      <c r="K1001" s="169"/>
      <c r="L1001" s="169"/>
      <c r="M1001" s="169"/>
      <c r="N1001" s="169"/>
      <c r="O1001" s="169"/>
      <c r="P1001" s="169"/>
      <c r="Q1001" s="169"/>
      <c r="R1001" s="169"/>
      <c r="S1001" s="169"/>
      <c r="T1001" s="169"/>
      <c r="U1001" s="169"/>
      <c r="V1001" s="169"/>
      <c r="W1001" s="169"/>
      <c r="X1001" s="169"/>
      <c r="Y1001" s="169"/>
      <c r="Z1001" s="169"/>
      <c r="AA1001" s="169"/>
      <c r="AB1001" s="169"/>
      <c r="AC1001" s="169"/>
      <c r="AD1001" s="169"/>
      <c r="AE1001" s="169"/>
    </row>
    <row r="1002" spans="1:31" ht="13.9" customHeight="1">
      <c r="A1002" s="169"/>
      <c r="B1002" s="169"/>
      <c r="C1002" s="169"/>
      <c r="D1002" s="169"/>
      <c r="E1002" s="169"/>
      <c r="F1002" s="169"/>
      <c r="G1002" s="169"/>
      <c r="H1002" s="169"/>
      <c r="I1002" s="169"/>
      <c r="J1002" s="169"/>
      <c r="K1002" s="169"/>
      <c r="L1002" s="169"/>
      <c r="M1002" s="169"/>
      <c r="N1002" s="169"/>
      <c r="O1002" s="169"/>
      <c r="P1002" s="169"/>
      <c r="Q1002" s="169"/>
      <c r="R1002" s="169"/>
      <c r="S1002" s="169"/>
      <c r="T1002" s="169"/>
      <c r="U1002" s="169"/>
      <c r="V1002" s="169"/>
      <c r="W1002" s="169"/>
      <c r="X1002" s="169"/>
      <c r="Y1002" s="169"/>
      <c r="Z1002" s="169"/>
      <c r="AA1002" s="169"/>
      <c r="AB1002" s="169"/>
      <c r="AC1002" s="169"/>
      <c r="AD1002" s="169"/>
      <c r="AE1002" s="169"/>
    </row>
    <row r="1003" spans="1:31" ht="13.9" customHeight="1">
      <c r="A1003" s="169"/>
      <c r="B1003" s="169"/>
      <c r="C1003" s="169"/>
      <c r="D1003" s="169"/>
      <c r="E1003" s="169"/>
      <c r="F1003" s="169"/>
      <c r="G1003" s="169"/>
      <c r="H1003" s="169"/>
      <c r="I1003" s="169"/>
      <c r="J1003" s="169"/>
      <c r="K1003" s="169"/>
      <c r="L1003" s="169"/>
      <c r="M1003" s="169"/>
      <c r="N1003" s="169"/>
      <c r="O1003" s="169"/>
      <c r="P1003" s="169"/>
      <c r="Q1003" s="169"/>
      <c r="R1003" s="169"/>
      <c r="S1003" s="169"/>
      <c r="T1003" s="169"/>
      <c r="U1003" s="169"/>
      <c r="V1003" s="169"/>
      <c r="W1003" s="169"/>
      <c r="X1003" s="169"/>
      <c r="Y1003" s="169"/>
      <c r="Z1003" s="169"/>
      <c r="AA1003" s="169"/>
      <c r="AB1003" s="169"/>
      <c r="AC1003" s="169"/>
      <c r="AD1003" s="169"/>
      <c r="AE1003" s="169"/>
    </row>
    <row r="1004" spans="1:31" ht="13.9" customHeight="1">
      <c r="A1004" s="169"/>
      <c r="B1004" s="169"/>
      <c r="C1004" s="169"/>
      <c r="D1004" s="169"/>
      <c r="E1004" s="169"/>
      <c r="F1004" s="169"/>
      <c r="G1004" s="169"/>
      <c r="H1004" s="169"/>
      <c r="I1004" s="169"/>
      <c r="J1004" s="169"/>
      <c r="K1004" s="169"/>
      <c r="L1004" s="169"/>
      <c r="M1004" s="169"/>
      <c r="N1004" s="169"/>
      <c r="O1004" s="169"/>
      <c r="P1004" s="169"/>
      <c r="Q1004" s="169"/>
      <c r="R1004" s="169"/>
      <c r="S1004" s="169"/>
      <c r="T1004" s="169"/>
      <c r="U1004" s="169"/>
      <c r="V1004" s="169"/>
      <c r="W1004" s="169"/>
      <c r="X1004" s="169"/>
      <c r="Y1004" s="169"/>
      <c r="Z1004" s="169"/>
      <c r="AA1004" s="169"/>
      <c r="AB1004" s="169"/>
      <c r="AC1004" s="169"/>
      <c r="AD1004" s="169"/>
      <c r="AE1004" s="169"/>
    </row>
    <row r="1005" spans="1:31" ht="13.9" customHeight="1">
      <c r="A1005" s="169"/>
      <c r="B1005" s="169"/>
      <c r="C1005" s="169"/>
      <c r="D1005" s="169"/>
      <c r="E1005" s="169"/>
      <c r="F1005" s="169"/>
      <c r="G1005" s="169"/>
      <c r="H1005" s="169"/>
      <c r="I1005" s="169"/>
      <c r="J1005" s="169"/>
      <c r="K1005" s="169"/>
      <c r="L1005" s="169"/>
      <c r="M1005" s="169"/>
      <c r="N1005" s="169"/>
      <c r="O1005" s="169"/>
      <c r="P1005" s="169"/>
      <c r="Q1005" s="169"/>
      <c r="R1005" s="169"/>
      <c r="S1005" s="169"/>
      <c r="T1005" s="169"/>
      <c r="U1005" s="169"/>
      <c r="V1005" s="169"/>
      <c r="W1005" s="169"/>
      <c r="X1005" s="169"/>
      <c r="Y1005" s="169"/>
      <c r="Z1005" s="169"/>
      <c r="AA1005" s="169"/>
      <c r="AB1005" s="169"/>
      <c r="AC1005" s="169"/>
      <c r="AD1005" s="169"/>
      <c r="AE1005" s="169"/>
    </row>
    <row r="1006" spans="1:31" ht="13.9" customHeight="1">
      <c r="A1006" s="169"/>
      <c r="B1006" s="169"/>
      <c r="C1006" s="169"/>
      <c r="D1006" s="169"/>
      <c r="E1006" s="169"/>
      <c r="F1006" s="169"/>
      <c r="G1006" s="169"/>
      <c r="H1006" s="169"/>
      <c r="I1006" s="169"/>
      <c r="J1006" s="169"/>
      <c r="K1006" s="169"/>
      <c r="L1006" s="169"/>
      <c r="M1006" s="169"/>
      <c r="N1006" s="169"/>
      <c r="O1006" s="169"/>
      <c r="P1006" s="169"/>
      <c r="Q1006" s="169"/>
      <c r="R1006" s="169"/>
      <c r="S1006" s="169"/>
      <c r="T1006" s="169"/>
      <c r="U1006" s="169"/>
      <c r="V1006" s="169"/>
      <c r="W1006" s="169"/>
      <c r="X1006" s="169"/>
      <c r="Y1006" s="169"/>
      <c r="Z1006" s="169"/>
      <c r="AA1006" s="169"/>
      <c r="AB1006" s="169"/>
      <c r="AC1006" s="169"/>
      <c r="AD1006" s="169"/>
      <c r="AE1006" s="169"/>
    </row>
    <row r="1007" spans="1:31" ht="13.9" customHeight="1">
      <c r="A1007" s="169"/>
      <c r="B1007" s="169"/>
      <c r="C1007" s="169"/>
      <c r="D1007" s="169"/>
      <c r="E1007" s="169"/>
      <c r="F1007" s="169"/>
      <c r="G1007" s="169"/>
      <c r="H1007" s="169"/>
      <c r="I1007" s="169"/>
      <c r="J1007" s="169"/>
      <c r="K1007" s="169"/>
      <c r="L1007" s="169"/>
      <c r="M1007" s="169"/>
      <c r="N1007" s="169"/>
      <c r="O1007" s="169"/>
      <c r="P1007" s="169"/>
      <c r="Q1007" s="169"/>
      <c r="R1007" s="169"/>
      <c r="S1007" s="169"/>
      <c r="T1007" s="169"/>
      <c r="U1007" s="169"/>
      <c r="V1007" s="169"/>
      <c r="W1007" s="169"/>
      <c r="X1007" s="169"/>
      <c r="Y1007" s="169"/>
      <c r="Z1007" s="169"/>
      <c r="AA1007" s="169"/>
      <c r="AB1007" s="169"/>
      <c r="AC1007" s="169"/>
      <c r="AD1007" s="169"/>
      <c r="AE1007" s="169"/>
    </row>
    <row r="1008" spans="1:31" ht="13.9" customHeight="1">
      <c r="A1008" s="169"/>
      <c r="B1008" s="169"/>
      <c r="C1008" s="169"/>
      <c r="D1008" s="169"/>
      <c r="E1008" s="169"/>
      <c r="F1008" s="169"/>
      <c r="G1008" s="169"/>
      <c r="H1008" s="169"/>
      <c r="I1008" s="169"/>
      <c r="J1008" s="169"/>
      <c r="K1008" s="169"/>
      <c r="L1008" s="169"/>
      <c r="M1008" s="169"/>
      <c r="N1008" s="169"/>
      <c r="O1008" s="169"/>
      <c r="P1008" s="169"/>
      <c r="Q1008" s="169"/>
      <c r="R1008" s="169"/>
      <c r="S1008" s="169"/>
      <c r="T1008" s="169"/>
      <c r="U1008" s="169"/>
      <c r="V1008" s="169"/>
      <c r="W1008" s="169"/>
      <c r="X1008" s="169"/>
      <c r="Y1008" s="169"/>
      <c r="Z1008" s="169"/>
      <c r="AA1008" s="169"/>
      <c r="AB1008" s="169"/>
      <c r="AC1008" s="169"/>
      <c r="AD1008" s="169"/>
      <c r="AE1008" s="169"/>
    </row>
    <row r="1009" spans="1:31" ht="13.9" customHeight="1">
      <c r="A1009" s="169"/>
      <c r="B1009" s="169"/>
      <c r="C1009" s="169"/>
      <c r="D1009" s="169"/>
      <c r="E1009" s="169"/>
      <c r="F1009" s="169"/>
      <c r="G1009" s="169"/>
      <c r="H1009" s="169"/>
      <c r="I1009" s="169"/>
      <c r="J1009" s="169"/>
      <c r="K1009" s="169"/>
      <c r="L1009" s="169"/>
      <c r="M1009" s="169"/>
      <c r="N1009" s="169"/>
      <c r="O1009" s="169"/>
      <c r="P1009" s="169"/>
      <c r="Q1009" s="169"/>
      <c r="R1009" s="169"/>
      <c r="S1009" s="169"/>
      <c r="T1009" s="169"/>
      <c r="U1009" s="169"/>
      <c r="V1009" s="169"/>
      <c r="W1009" s="169"/>
      <c r="X1009" s="169"/>
      <c r="Y1009" s="169"/>
      <c r="Z1009" s="169"/>
      <c r="AA1009" s="169"/>
      <c r="AB1009" s="169"/>
      <c r="AC1009" s="169"/>
      <c r="AD1009" s="169"/>
      <c r="AE1009" s="169"/>
    </row>
    <row r="1010" spans="1:31" ht="13.9" customHeight="1">
      <c r="A1010" s="169"/>
      <c r="B1010" s="169"/>
      <c r="C1010" s="169"/>
      <c r="D1010" s="169"/>
      <c r="E1010" s="169"/>
      <c r="F1010" s="169"/>
      <c r="G1010" s="169"/>
      <c r="H1010" s="169"/>
      <c r="I1010" s="169"/>
      <c r="J1010" s="169"/>
      <c r="K1010" s="169"/>
      <c r="L1010" s="169"/>
      <c r="M1010" s="169"/>
      <c r="N1010" s="169"/>
      <c r="O1010" s="169"/>
      <c r="P1010" s="169"/>
      <c r="Q1010" s="169"/>
      <c r="R1010" s="169"/>
      <c r="S1010" s="169"/>
      <c r="T1010" s="169"/>
      <c r="U1010" s="169"/>
      <c r="V1010" s="169"/>
      <c r="W1010" s="169"/>
      <c r="X1010" s="169"/>
      <c r="Y1010" s="169"/>
      <c r="Z1010" s="169"/>
      <c r="AA1010" s="169"/>
      <c r="AB1010" s="169"/>
      <c r="AC1010" s="169"/>
      <c r="AD1010" s="169"/>
      <c r="AE1010" s="169"/>
    </row>
    <row r="1011" spans="1:31" ht="13.9" customHeight="1">
      <c r="A1011" s="169"/>
      <c r="B1011" s="169"/>
      <c r="C1011" s="169"/>
      <c r="D1011" s="169"/>
      <c r="E1011" s="169"/>
      <c r="F1011" s="169"/>
      <c r="G1011" s="169"/>
      <c r="H1011" s="169"/>
      <c r="I1011" s="169"/>
      <c r="J1011" s="169"/>
      <c r="K1011" s="169"/>
      <c r="L1011" s="169"/>
      <c r="M1011" s="169"/>
      <c r="N1011" s="169"/>
      <c r="O1011" s="169"/>
      <c r="P1011" s="169"/>
      <c r="Q1011" s="169"/>
      <c r="R1011" s="169"/>
      <c r="S1011" s="169"/>
      <c r="T1011" s="169"/>
      <c r="U1011" s="169"/>
      <c r="V1011" s="169"/>
      <c r="W1011" s="169"/>
      <c r="X1011" s="169"/>
      <c r="Y1011" s="169"/>
      <c r="Z1011" s="169"/>
      <c r="AA1011" s="169"/>
      <c r="AB1011" s="169"/>
      <c r="AC1011" s="169"/>
      <c r="AD1011" s="169"/>
      <c r="AE1011" s="169"/>
    </row>
    <row r="1012" spans="1:31" ht="13.9" customHeight="1">
      <c r="A1012" s="169"/>
      <c r="B1012" s="169"/>
      <c r="C1012" s="169"/>
      <c r="D1012" s="169"/>
      <c r="E1012" s="169"/>
      <c r="F1012" s="169"/>
      <c r="G1012" s="169"/>
      <c r="H1012" s="169"/>
      <c r="I1012" s="169"/>
      <c r="J1012" s="169"/>
      <c r="K1012" s="169"/>
      <c r="L1012" s="169"/>
      <c r="M1012" s="169"/>
      <c r="N1012" s="169"/>
      <c r="O1012" s="169"/>
      <c r="P1012" s="169"/>
      <c r="Q1012" s="169"/>
      <c r="R1012" s="169"/>
      <c r="S1012" s="169"/>
      <c r="T1012" s="169"/>
      <c r="U1012" s="169"/>
      <c r="V1012" s="169"/>
      <c r="W1012" s="169"/>
      <c r="X1012" s="169"/>
      <c r="Y1012" s="169"/>
      <c r="Z1012" s="169"/>
      <c r="AA1012" s="169"/>
      <c r="AB1012" s="169"/>
      <c r="AC1012" s="169"/>
      <c r="AD1012" s="169"/>
      <c r="AE1012" s="169"/>
    </row>
    <row r="1013" spans="1:31" ht="13.9" customHeight="1">
      <c r="A1013" s="169"/>
      <c r="B1013" s="169"/>
      <c r="C1013" s="169"/>
      <c r="D1013" s="169"/>
      <c r="E1013" s="169"/>
      <c r="F1013" s="169"/>
      <c r="G1013" s="169"/>
      <c r="H1013" s="169"/>
      <c r="I1013" s="169"/>
      <c r="J1013" s="169"/>
      <c r="K1013" s="169"/>
      <c r="L1013" s="169"/>
      <c r="M1013" s="169"/>
      <c r="N1013" s="169"/>
      <c r="O1013" s="169"/>
      <c r="P1013" s="169"/>
      <c r="Q1013" s="169"/>
      <c r="R1013" s="169"/>
      <c r="S1013" s="169"/>
      <c r="T1013" s="169"/>
      <c r="U1013" s="169"/>
      <c r="V1013" s="169"/>
      <c r="W1013" s="169"/>
      <c r="X1013" s="169"/>
      <c r="Y1013" s="169"/>
      <c r="Z1013" s="169"/>
      <c r="AA1013" s="169"/>
      <c r="AB1013" s="169"/>
      <c r="AC1013" s="169"/>
      <c r="AD1013" s="169"/>
      <c r="AE1013" s="169"/>
    </row>
    <row r="1014" spans="1:31" ht="13.9" customHeight="1">
      <c r="A1014" s="169"/>
      <c r="B1014" s="169"/>
      <c r="C1014" s="169"/>
      <c r="D1014" s="169"/>
      <c r="E1014" s="169"/>
      <c r="F1014" s="169"/>
      <c r="G1014" s="169"/>
      <c r="H1014" s="169"/>
      <c r="I1014" s="169"/>
      <c r="J1014" s="169"/>
      <c r="K1014" s="169"/>
      <c r="L1014" s="169"/>
      <c r="M1014" s="169"/>
      <c r="N1014" s="169"/>
      <c r="O1014" s="169"/>
      <c r="P1014" s="169"/>
      <c r="Q1014" s="169"/>
      <c r="R1014" s="169"/>
      <c r="S1014" s="169"/>
      <c r="T1014" s="169"/>
      <c r="U1014" s="169"/>
      <c r="V1014" s="169"/>
      <c r="W1014" s="169"/>
      <c r="X1014" s="169"/>
      <c r="Y1014" s="169"/>
      <c r="Z1014" s="169"/>
      <c r="AA1014" s="169"/>
      <c r="AB1014" s="169"/>
      <c r="AC1014" s="169"/>
      <c r="AD1014" s="169"/>
      <c r="AE1014" s="169"/>
    </row>
    <row r="1015" spans="1:31" ht="13.9" customHeight="1">
      <c r="A1015" s="169"/>
      <c r="B1015" s="169"/>
      <c r="C1015" s="169"/>
      <c r="D1015" s="169"/>
      <c r="E1015" s="169"/>
      <c r="F1015" s="169"/>
      <c r="G1015" s="169"/>
      <c r="H1015" s="169"/>
      <c r="I1015" s="169"/>
      <c r="J1015" s="169"/>
      <c r="K1015" s="169"/>
      <c r="L1015" s="169"/>
      <c r="M1015" s="169"/>
      <c r="N1015" s="169"/>
      <c r="O1015" s="169"/>
      <c r="P1015" s="169"/>
      <c r="Q1015" s="169"/>
      <c r="R1015" s="169"/>
      <c r="S1015" s="169"/>
      <c r="T1015" s="169"/>
      <c r="U1015" s="169"/>
      <c r="V1015" s="169"/>
      <c r="W1015" s="169"/>
      <c r="X1015" s="169"/>
      <c r="Y1015" s="169"/>
      <c r="Z1015" s="169"/>
      <c r="AA1015" s="169"/>
      <c r="AB1015" s="169"/>
      <c r="AC1015" s="169"/>
      <c r="AD1015" s="169"/>
      <c r="AE1015" s="169"/>
    </row>
    <row r="1016" spans="1:31" ht="13.9" customHeight="1">
      <c r="A1016" s="169"/>
      <c r="B1016" s="169"/>
      <c r="C1016" s="169"/>
      <c r="D1016" s="169"/>
      <c r="E1016" s="169"/>
      <c r="F1016" s="169"/>
      <c r="G1016" s="169"/>
      <c r="H1016" s="169"/>
      <c r="I1016" s="169"/>
      <c r="J1016" s="169"/>
      <c r="K1016" s="169"/>
      <c r="L1016" s="169"/>
      <c r="M1016" s="169"/>
      <c r="N1016" s="169"/>
      <c r="O1016" s="169"/>
      <c r="P1016" s="169"/>
      <c r="Q1016" s="169"/>
      <c r="R1016" s="169"/>
      <c r="S1016" s="169"/>
      <c r="T1016" s="169"/>
      <c r="U1016" s="169"/>
      <c r="V1016" s="169"/>
      <c r="W1016" s="169"/>
      <c r="X1016" s="169"/>
      <c r="Y1016" s="169"/>
      <c r="Z1016" s="169"/>
      <c r="AA1016" s="169"/>
      <c r="AB1016" s="169"/>
      <c r="AC1016" s="169"/>
      <c r="AD1016" s="169"/>
      <c r="AE1016" s="169"/>
    </row>
    <row r="1017" spans="1:31" ht="13.9" customHeight="1">
      <c r="A1017" s="169"/>
      <c r="B1017" s="169"/>
      <c r="C1017" s="169"/>
      <c r="D1017" s="169"/>
      <c r="E1017" s="169"/>
      <c r="F1017" s="169"/>
      <c r="G1017" s="169"/>
      <c r="H1017" s="169"/>
      <c r="I1017" s="169"/>
      <c r="J1017" s="169"/>
      <c r="K1017" s="169"/>
      <c r="L1017" s="169"/>
      <c r="M1017" s="169"/>
      <c r="N1017" s="169"/>
      <c r="O1017" s="169"/>
      <c r="P1017" s="169"/>
      <c r="Q1017" s="169"/>
      <c r="R1017" s="169"/>
      <c r="S1017" s="169"/>
      <c r="T1017" s="169"/>
      <c r="U1017" s="169"/>
      <c r="V1017" s="169"/>
      <c r="W1017" s="169"/>
      <c r="X1017" s="169"/>
      <c r="Y1017" s="169"/>
      <c r="Z1017" s="169"/>
      <c r="AA1017" s="169"/>
      <c r="AB1017" s="169"/>
      <c r="AC1017" s="169"/>
      <c r="AD1017" s="169"/>
      <c r="AE1017" s="169"/>
    </row>
    <row r="1018" spans="1:31" ht="13.9" customHeight="1">
      <c r="A1018" s="169"/>
      <c r="B1018" s="169"/>
      <c r="C1018" s="169"/>
      <c r="D1018" s="169"/>
      <c r="E1018" s="169"/>
      <c r="F1018" s="169"/>
      <c r="G1018" s="169"/>
      <c r="H1018" s="169"/>
      <c r="I1018" s="169"/>
      <c r="J1018" s="169"/>
      <c r="K1018" s="169"/>
      <c r="L1018" s="169"/>
      <c r="M1018" s="169"/>
      <c r="N1018" s="169"/>
      <c r="O1018" s="169"/>
      <c r="P1018" s="169"/>
      <c r="Q1018" s="169"/>
      <c r="R1018" s="169"/>
      <c r="S1018" s="169"/>
      <c r="T1018" s="169"/>
      <c r="U1018" s="169"/>
      <c r="V1018" s="169"/>
      <c r="W1018" s="169"/>
      <c r="X1018" s="169"/>
      <c r="Y1018" s="169"/>
      <c r="Z1018" s="169"/>
      <c r="AA1018" s="169"/>
      <c r="AB1018" s="169"/>
      <c r="AC1018" s="169"/>
      <c r="AD1018" s="169"/>
      <c r="AE1018" s="169"/>
    </row>
    <row r="1019" spans="1:31" ht="13.9" customHeight="1">
      <c r="A1019" s="169"/>
      <c r="B1019" s="169"/>
      <c r="C1019" s="169"/>
      <c r="D1019" s="169"/>
      <c r="E1019" s="169"/>
      <c r="F1019" s="169"/>
      <c r="G1019" s="169"/>
      <c r="H1019" s="169"/>
      <c r="I1019" s="169"/>
      <c r="J1019" s="169"/>
      <c r="K1019" s="169"/>
      <c r="L1019" s="169"/>
      <c r="M1019" s="169"/>
      <c r="N1019" s="169"/>
      <c r="O1019" s="169"/>
      <c r="P1019" s="169"/>
      <c r="Q1019" s="169"/>
      <c r="R1019" s="169"/>
      <c r="S1019" s="169"/>
      <c r="T1019" s="169"/>
      <c r="U1019" s="169"/>
      <c r="V1019" s="169"/>
      <c r="W1019" s="169"/>
      <c r="X1019" s="169"/>
      <c r="Y1019" s="169"/>
      <c r="Z1019" s="169"/>
      <c r="AA1019" s="169"/>
      <c r="AB1019" s="169"/>
      <c r="AC1019" s="169"/>
      <c r="AD1019" s="169"/>
      <c r="AE1019" s="169"/>
    </row>
    <row r="1020" spans="1:31" ht="13.9" customHeight="1">
      <c r="A1020" s="169"/>
      <c r="B1020" s="169"/>
      <c r="C1020" s="169"/>
      <c r="D1020" s="169"/>
      <c r="E1020" s="169"/>
      <c r="F1020" s="169"/>
      <c r="G1020" s="169"/>
      <c r="H1020" s="169"/>
      <c r="I1020" s="169"/>
      <c r="J1020" s="169"/>
      <c r="K1020" s="169"/>
      <c r="L1020" s="169"/>
      <c r="M1020" s="169"/>
      <c r="N1020" s="169"/>
      <c r="O1020" s="169"/>
      <c r="P1020" s="169"/>
      <c r="Q1020" s="169"/>
      <c r="R1020" s="169"/>
      <c r="S1020" s="169"/>
      <c r="T1020" s="169"/>
      <c r="U1020" s="169"/>
      <c r="V1020" s="169"/>
      <c r="W1020" s="169"/>
      <c r="X1020" s="169"/>
      <c r="Y1020" s="169"/>
      <c r="Z1020" s="169"/>
      <c r="AA1020" s="169"/>
      <c r="AB1020" s="169"/>
      <c r="AC1020" s="169"/>
      <c r="AD1020" s="169"/>
      <c r="AE1020" s="169"/>
    </row>
    <row r="1021" spans="1:31" ht="13.9" customHeight="1">
      <c r="A1021" s="169"/>
      <c r="B1021" s="169"/>
      <c r="C1021" s="169"/>
      <c r="D1021" s="169"/>
      <c r="E1021" s="169"/>
      <c r="F1021" s="169"/>
      <c r="G1021" s="169"/>
      <c r="H1021" s="169"/>
      <c r="I1021" s="169"/>
      <c r="J1021" s="169"/>
      <c r="K1021" s="169"/>
      <c r="L1021" s="169"/>
      <c r="M1021" s="169"/>
      <c r="N1021" s="169"/>
      <c r="O1021" s="169"/>
      <c r="P1021" s="169"/>
      <c r="Q1021" s="169"/>
      <c r="R1021" s="169"/>
      <c r="S1021" s="169"/>
      <c r="T1021" s="169"/>
      <c r="U1021" s="169"/>
      <c r="V1021" s="169"/>
      <c r="W1021" s="169"/>
      <c r="X1021" s="169"/>
      <c r="Y1021" s="169"/>
      <c r="Z1021" s="169"/>
      <c r="AA1021" s="169"/>
      <c r="AB1021" s="169"/>
      <c r="AC1021" s="169"/>
      <c r="AD1021" s="169"/>
      <c r="AE1021" s="169"/>
    </row>
    <row r="1022" spans="1:31" ht="13.9" customHeight="1">
      <c r="A1022" s="169"/>
      <c r="B1022" s="169"/>
      <c r="C1022" s="169"/>
      <c r="D1022" s="169"/>
      <c r="E1022" s="169"/>
      <c r="F1022" s="169"/>
      <c r="G1022" s="169"/>
      <c r="H1022" s="169"/>
      <c r="I1022" s="169"/>
      <c r="J1022" s="169"/>
      <c r="K1022" s="169"/>
      <c r="L1022" s="169"/>
      <c r="M1022" s="169"/>
      <c r="N1022" s="169"/>
      <c r="O1022" s="169"/>
      <c r="P1022" s="169"/>
      <c r="Q1022" s="169"/>
      <c r="R1022" s="169"/>
      <c r="S1022" s="169"/>
      <c r="T1022" s="169"/>
      <c r="U1022" s="169"/>
      <c r="V1022" s="169"/>
      <c r="W1022" s="169"/>
      <c r="X1022" s="169"/>
      <c r="Y1022" s="169"/>
      <c r="Z1022" s="169"/>
      <c r="AA1022" s="169"/>
      <c r="AB1022" s="169"/>
      <c r="AC1022" s="169"/>
      <c r="AD1022" s="169"/>
      <c r="AE1022" s="169"/>
    </row>
    <row r="1023" spans="1:31" ht="13.9" customHeight="1">
      <c r="A1023" s="169"/>
      <c r="B1023" s="169"/>
      <c r="C1023" s="169"/>
      <c r="D1023" s="169"/>
      <c r="E1023" s="169"/>
      <c r="F1023" s="169"/>
      <c r="G1023" s="169"/>
      <c r="H1023" s="169"/>
      <c r="I1023" s="169"/>
      <c r="J1023" s="169"/>
      <c r="K1023" s="169"/>
      <c r="L1023" s="169"/>
      <c r="M1023" s="169"/>
      <c r="N1023" s="169"/>
      <c r="O1023" s="169"/>
      <c r="P1023" s="169"/>
      <c r="Q1023" s="169"/>
      <c r="R1023" s="169"/>
      <c r="S1023" s="169"/>
      <c r="T1023" s="169"/>
      <c r="U1023" s="169"/>
      <c r="V1023" s="169"/>
      <c r="W1023" s="169"/>
      <c r="X1023" s="169"/>
      <c r="Y1023" s="169"/>
      <c r="Z1023" s="169"/>
      <c r="AA1023" s="169"/>
      <c r="AB1023" s="169"/>
      <c r="AC1023" s="169"/>
      <c r="AD1023" s="169"/>
      <c r="AE1023" s="169"/>
    </row>
    <row r="1024" spans="1:31" ht="13.9" customHeight="1">
      <c r="A1024" s="169"/>
      <c r="B1024" s="169"/>
      <c r="C1024" s="169"/>
      <c r="D1024" s="169"/>
      <c r="E1024" s="169"/>
      <c r="F1024" s="169"/>
      <c r="G1024" s="169"/>
      <c r="H1024" s="169"/>
      <c r="I1024" s="169"/>
      <c r="J1024" s="169"/>
      <c r="K1024" s="169"/>
      <c r="L1024" s="169"/>
      <c r="M1024" s="169"/>
      <c r="N1024" s="169"/>
      <c r="O1024" s="169"/>
      <c r="P1024" s="169"/>
      <c r="Q1024" s="169"/>
      <c r="R1024" s="169"/>
      <c r="S1024" s="169"/>
      <c r="T1024" s="169"/>
      <c r="U1024" s="169"/>
      <c r="V1024" s="169"/>
      <c r="W1024" s="169"/>
      <c r="X1024" s="169"/>
      <c r="Y1024" s="169"/>
      <c r="Z1024" s="169"/>
      <c r="AA1024" s="169"/>
      <c r="AB1024" s="169"/>
      <c r="AC1024" s="169"/>
      <c r="AD1024" s="169"/>
      <c r="AE1024" s="169"/>
    </row>
    <row r="1025" spans="1:31" ht="13.9" customHeight="1">
      <c r="A1025" s="169"/>
      <c r="B1025" s="169"/>
      <c r="C1025" s="169"/>
      <c r="D1025" s="169"/>
      <c r="E1025" s="169"/>
      <c r="F1025" s="169"/>
      <c r="G1025" s="169"/>
      <c r="H1025" s="169"/>
      <c r="I1025" s="169"/>
      <c r="J1025" s="169"/>
      <c r="K1025" s="169"/>
      <c r="L1025" s="169"/>
      <c r="M1025" s="169"/>
      <c r="N1025" s="169"/>
      <c r="O1025" s="169"/>
      <c r="P1025" s="169"/>
      <c r="Q1025" s="169"/>
      <c r="R1025" s="169"/>
      <c r="S1025" s="169"/>
      <c r="T1025" s="169"/>
      <c r="U1025" s="169"/>
      <c r="V1025" s="169"/>
      <c r="W1025" s="169"/>
      <c r="X1025" s="169"/>
      <c r="Y1025" s="169"/>
      <c r="Z1025" s="169"/>
      <c r="AA1025" s="169"/>
      <c r="AB1025" s="169"/>
      <c r="AC1025" s="169"/>
      <c r="AD1025" s="169"/>
      <c r="AE1025" s="169"/>
    </row>
    <row r="1026" spans="1:31" ht="13.9" customHeight="1">
      <c r="A1026" s="169"/>
      <c r="B1026" s="169"/>
      <c r="C1026" s="169"/>
      <c r="D1026" s="169"/>
      <c r="E1026" s="169"/>
      <c r="F1026" s="169"/>
      <c r="G1026" s="169"/>
      <c r="H1026" s="169"/>
      <c r="I1026" s="169"/>
      <c r="J1026" s="169"/>
      <c r="K1026" s="169"/>
      <c r="L1026" s="169"/>
      <c r="M1026" s="169"/>
      <c r="N1026" s="169"/>
      <c r="O1026" s="169"/>
      <c r="P1026" s="169"/>
      <c r="Q1026" s="169"/>
      <c r="R1026" s="169"/>
      <c r="S1026" s="169"/>
      <c r="T1026" s="169"/>
      <c r="U1026" s="169"/>
      <c r="V1026" s="169"/>
      <c r="W1026" s="169"/>
      <c r="X1026" s="169"/>
      <c r="Y1026" s="169"/>
      <c r="Z1026" s="169"/>
      <c r="AA1026" s="169"/>
      <c r="AB1026" s="169"/>
      <c r="AC1026" s="169"/>
      <c r="AD1026" s="169"/>
      <c r="AE1026" s="169"/>
    </row>
    <row r="1027" spans="1:31" ht="13.9" customHeight="1">
      <c r="A1027" s="169"/>
      <c r="B1027" s="169"/>
      <c r="C1027" s="169"/>
      <c r="D1027" s="169"/>
      <c r="E1027" s="169"/>
      <c r="F1027" s="169"/>
      <c r="G1027" s="169"/>
      <c r="H1027" s="169"/>
      <c r="I1027" s="169"/>
      <c r="J1027" s="169"/>
      <c r="K1027" s="169"/>
      <c r="L1027" s="169"/>
      <c r="M1027" s="169"/>
      <c r="N1027" s="169"/>
      <c r="O1027" s="169"/>
      <c r="P1027" s="169"/>
      <c r="Q1027" s="169"/>
      <c r="R1027" s="169"/>
      <c r="S1027" s="169"/>
      <c r="T1027" s="169"/>
      <c r="U1027" s="169"/>
      <c r="V1027" s="169"/>
      <c r="W1027" s="169"/>
      <c r="X1027" s="169"/>
      <c r="Y1027" s="169"/>
      <c r="Z1027" s="169"/>
      <c r="AA1027" s="169"/>
      <c r="AB1027" s="169"/>
      <c r="AC1027" s="169"/>
      <c r="AD1027" s="169"/>
      <c r="AE1027" s="169"/>
    </row>
    <row r="1028" spans="1:31" ht="13.9" customHeight="1">
      <c r="A1028" s="169"/>
      <c r="B1028" s="169"/>
      <c r="C1028" s="169"/>
      <c r="D1028" s="169"/>
      <c r="E1028" s="169"/>
      <c r="F1028" s="169"/>
      <c r="G1028" s="169"/>
      <c r="H1028" s="169"/>
      <c r="I1028" s="169"/>
      <c r="J1028" s="169"/>
      <c r="K1028" s="169"/>
      <c r="L1028" s="169"/>
      <c r="M1028" s="169"/>
      <c r="N1028" s="169"/>
      <c r="O1028" s="169"/>
      <c r="P1028" s="169"/>
      <c r="Q1028" s="169"/>
      <c r="R1028" s="169"/>
      <c r="S1028" s="169"/>
      <c r="T1028" s="169"/>
      <c r="U1028" s="169"/>
      <c r="V1028" s="169"/>
      <c r="W1028" s="169"/>
      <c r="X1028" s="169"/>
      <c r="Y1028" s="169"/>
      <c r="Z1028" s="169"/>
      <c r="AA1028" s="169"/>
      <c r="AB1028" s="169"/>
      <c r="AC1028" s="169"/>
      <c r="AD1028" s="169"/>
      <c r="AE1028" s="169"/>
    </row>
    <row r="1029" spans="1:31" ht="13.9" customHeight="1">
      <c r="A1029" s="169"/>
      <c r="B1029" s="169"/>
      <c r="C1029" s="169"/>
      <c r="D1029" s="169"/>
      <c r="E1029" s="169"/>
      <c r="F1029" s="169"/>
      <c r="G1029" s="169"/>
      <c r="H1029" s="169"/>
      <c r="I1029" s="169"/>
      <c r="J1029" s="169"/>
      <c r="K1029" s="169"/>
      <c r="L1029" s="169"/>
      <c r="M1029" s="169"/>
      <c r="N1029" s="169"/>
      <c r="O1029" s="169"/>
      <c r="P1029" s="169"/>
      <c r="Q1029" s="169"/>
      <c r="R1029" s="169"/>
      <c r="S1029" s="169"/>
      <c r="T1029" s="169"/>
      <c r="U1029" s="169"/>
      <c r="V1029" s="169"/>
      <c r="W1029" s="169"/>
      <c r="X1029" s="169"/>
      <c r="Y1029" s="169"/>
      <c r="Z1029" s="169"/>
      <c r="AA1029" s="169"/>
      <c r="AB1029" s="169"/>
      <c r="AC1029" s="169"/>
      <c r="AD1029" s="169"/>
      <c r="AE1029" s="169"/>
    </row>
    <row r="1030" spans="1:31" ht="13.9" customHeight="1">
      <c r="A1030" s="169"/>
      <c r="B1030" s="169"/>
      <c r="C1030" s="169"/>
      <c r="D1030" s="169"/>
      <c r="E1030" s="169"/>
      <c r="F1030" s="169"/>
      <c r="G1030" s="169"/>
      <c r="H1030" s="169"/>
      <c r="I1030" s="169"/>
      <c r="J1030" s="169"/>
      <c r="K1030" s="169"/>
      <c r="L1030" s="169"/>
      <c r="M1030" s="169"/>
      <c r="N1030" s="169"/>
      <c r="O1030" s="169"/>
      <c r="P1030" s="169"/>
      <c r="Q1030" s="169"/>
      <c r="R1030" s="169"/>
      <c r="S1030" s="169"/>
      <c r="T1030" s="169"/>
      <c r="U1030" s="169"/>
      <c r="V1030" s="169"/>
      <c r="W1030" s="169"/>
      <c r="X1030" s="169"/>
      <c r="Y1030" s="169"/>
      <c r="Z1030" s="169"/>
      <c r="AA1030" s="169"/>
      <c r="AB1030" s="169"/>
      <c r="AC1030" s="169"/>
      <c r="AD1030" s="169"/>
      <c r="AE1030" s="169"/>
    </row>
    <row r="1031" spans="1:31" ht="13.9" customHeight="1">
      <c r="A1031" s="169"/>
      <c r="B1031" s="169"/>
      <c r="C1031" s="169"/>
      <c r="D1031" s="169"/>
      <c r="E1031" s="169"/>
      <c r="F1031" s="169"/>
      <c r="G1031" s="169"/>
      <c r="H1031" s="169"/>
      <c r="I1031" s="169"/>
      <c r="J1031" s="169"/>
      <c r="K1031" s="169"/>
      <c r="L1031" s="169"/>
      <c r="M1031" s="169"/>
      <c r="N1031" s="169"/>
      <c r="O1031" s="169"/>
      <c r="P1031" s="169"/>
      <c r="Q1031" s="169"/>
      <c r="R1031" s="169"/>
      <c r="S1031" s="169"/>
      <c r="T1031" s="169"/>
      <c r="U1031" s="169"/>
      <c r="V1031" s="169"/>
      <c r="W1031" s="169"/>
      <c r="X1031" s="169"/>
      <c r="Y1031" s="169"/>
      <c r="Z1031" s="169"/>
      <c r="AA1031" s="169"/>
      <c r="AB1031" s="169"/>
      <c r="AC1031" s="169"/>
      <c r="AD1031" s="169"/>
      <c r="AE1031" s="169"/>
    </row>
    <row r="1032" spans="1:31" ht="13.9" customHeight="1">
      <c r="A1032" s="169"/>
      <c r="B1032" s="169"/>
      <c r="C1032" s="169"/>
      <c r="D1032" s="169"/>
      <c r="E1032" s="169"/>
      <c r="F1032" s="169"/>
      <c r="G1032" s="169"/>
      <c r="H1032" s="169"/>
      <c r="I1032" s="169"/>
      <c r="J1032" s="169"/>
      <c r="K1032" s="169"/>
      <c r="L1032" s="169"/>
      <c r="M1032" s="169"/>
      <c r="N1032" s="169"/>
      <c r="O1032" s="169"/>
      <c r="P1032" s="169"/>
      <c r="Q1032" s="169"/>
      <c r="R1032" s="169"/>
      <c r="S1032" s="169"/>
      <c r="T1032" s="169"/>
      <c r="U1032" s="169"/>
      <c r="V1032" s="169"/>
      <c r="W1032" s="169"/>
      <c r="X1032" s="169"/>
      <c r="Y1032" s="169"/>
      <c r="Z1032" s="169"/>
      <c r="AA1032" s="169"/>
      <c r="AB1032" s="169"/>
      <c r="AC1032" s="169"/>
      <c r="AD1032" s="169"/>
      <c r="AE1032" s="169"/>
    </row>
    <row r="1033" spans="1:31" ht="13.9" customHeight="1">
      <c r="A1033" s="169"/>
      <c r="B1033" s="169"/>
      <c r="C1033" s="169"/>
      <c r="D1033" s="169"/>
      <c r="E1033" s="169"/>
      <c r="F1033" s="169"/>
      <c r="G1033" s="169"/>
      <c r="H1033" s="169"/>
      <c r="I1033" s="169"/>
      <c r="J1033" s="169"/>
      <c r="K1033" s="169"/>
      <c r="L1033" s="169"/>
      <c r="M1033" s="169"/>
      <c r="N1033" s="169"/>
      <c r="O1033" s="169"/>
      <c r="P1033" s="169"/>
      <c r="Q1033" s="169"/>
      <c r="R1033" s="169"/>
      <c r="S1033" s="169"/>
      <c r="T1033" s="169"/>
      <c r="U1033" s="169"/>
      <c r="V1033" s="169"/>
      <c r="W1033" s="169"/>
      <c r="X1033" s="169"/>
      <c r="Y1033" s="169"/>
      <c r="Z1033" s="169"/>
      <c r="AA1033" s="169"/>
      <c r="AB1033" s="169"/>
      <c r="AC1033" s="169"/>
      <c r="AD1033" s="169"/>
      <c r="AE1033" s="169"/>
    </row>
    <row r="1034" spans="1:31" ht="13.9" customHeight="1">
      <c r="A1034" s="169"/>
      <c r="B1034" s="169"/>
      <c r="C1034" s="169"/>
      <c r="D1034" s="169"/>
      <c r="E1034" s="169"/>
      <c r="F1034" s="169"/>
      <c r="G1034" s="169"/>
      <c r="H1034" s="169"/>
      <c r="I1034" s="169"/>
      <c r="J1034" s="169"/>
      <c r="K1034" s="169"/>
      <c r="L1034" s="169"/>
      <c r="M1034" s="169"/>
      <c r="N1034" s="169"/>
      <c r="O1034" s="169"/>
      <c r="P1034" s="169"/>
      <c r="Q1034" s="169"/>
      <c r="R1034" s="169"/>
      <c r="S1034" s="169"/>
      <c r="T1034" s="169"/>
      <c r="U1034" s="169"/>
      <c r="V1034" s="169"/>
      <c r="W1034" s="169"/>
      <c r="X1034" s="169"/>
      <c r="Y1034" s="169"/>
      <c r="Z1034" s="169"/>
      <c r="AA1034" s="169"/>
      <c r="AB1034" s="169"/>
      <c r="AC1034" s="169"/>
      <c r="AD1034" s="169"/>
      <c r="AE1034" s="169"/>
    </row>
    <row r="1035" spans="1:31" ht="13.9" customHeight="1">
      <c r="A1035" s="169"/>
      <c r="B1035" s="169"/>
      <c r="C1035" s="169"/>
      <c r="D1035" s="169"/>
      <c r="E1035" s="169"/>
      <c r="F1035" s="169"/>
      <c r="G1035" s="169"/>
      <c r="H1035" s="169"/>
      <c r="I1035" s="169"/>
      <c r="J1035" s="169"/>
      <c r="K1035" s="169"/>
      <c r="L1035" s="169"/>
      <c r="M1035" s="169"/>
      <c r="N1035" s="169"/>
      <c r="O1035" s="169"/>
      <c r="P1035" s="169"/>
      <c r="Q1035" s="169"/>
      <c r="R1035" s="169"/>
      <c r="S1035" s="169"/>
      <c r="T1035" s="169"/>
      <c r="U1035" s="169"/>
      <c r="V1035" s="169"/>
      <c r="W1035" s="169"/>
      <c r="X1035" s="169"/>
      <c r="Y1035" s="169"/>
      <c r="Z1035" s="169"/>
      <c r="AA1035" s="169"/>
      <c r="AB1035" s="169"/>
      <c r="AC1035" s="169"/>
      <c r="AD1035" s="169"/>
      <c r="AE1035" s="169"/>
    </row>
    <row r="1036" spans="1:31" ht="13.9" customHeight="1">
      <c r="A1036" s="169"/>
      <c r="B1036" s="169"/>
      <c r="C1036" s="169"/>
      <c r="D1036" s="169"/>
      <c r="E1036" s="169"/>
      <c r="F1036" s="169"/>
      <c r="G1036" s="169"/>
      <c r="H1036" s="169"/>
      <c r="I1036" s="169"/>
      <c r="J1036" s="169"/>
      <c r="K1036" s="169"/>
      <c r="L1036" s="169"/>
      <c r="M1036" s="169"/>
      <c r="N1036" s="169"/>
      <c r="O1036" s="169"/>
      <c r="P1036" s="169"/>
      <c r="Q1036" s="169"/>
      <c r="R1036" s="169"/>
      <c r="S1036" s="169"/>
      <c r="T1036" s="169"/>
      <c r="U1036" s="169"/>
      <c r="V1036" s="169"/>
      <c r="W1036" s="169"/>
      <c r="X1036" s="169"/>
      <c r="Y1036" s="169"/>
      <c r="Z1036" s="169"/>
      <c r="AA1036" s="169"/>
      <c r="AB1036" s="169"/>
      <c r="AC1036" s="169"/>
      <c r="AD1036" s="169"/>
      <c r="AE1036" s="169"/>
    </row>
    <row r="1037" spans="1:31" ht="13.9" customHeight="1">
      <c r="A1037" s="169"/>
      <c r="B1037" s="169"/>
      <c r="C1037" s="169"/>
      <c r="D1037" s="169"/>
      <c r="E1037" s="169"/>
      <c r="F1037" s="169"/>
      <c r="G1037" s="169"/>
      <c r="H1037" s="169"/>
      <c r="I1037" s="169"/>
      <c r="J1037" s="169"/>
      <c r="K1037" s="169"/>
      <c r="L1037" s="169"/>
      <c r="M1037" s="169"/>
      <c r="N1037" s="169"/>
      <c r="O1037" s="169"/>
      <c r="P1037" s="169"/>
      <c r="Q1037" s="169"/>
      <c r="R1037" s="169"/>
      <c r="S1037" s="169"/>
      <c r="T1037" s="169"/>
      <c r="U1037" s="169"/>
      <c r="V1037" s="169"/>
      <c r="W1037" s="169"/>
      <c r="X1037" s="169"/>
      <c r="Y1037" s="169"/>
      <c r="Z1037" s="169"/>
      <c r="AA1037" s="169"/>
      <c r="AB1037" s="169"/>
      <c r="AC1037" s="169"/>
      <c r="AD1037" s="169"/>
      <c r="AE1037" s="169"/>
    </row>
    <row r="1038" spans="1:31" ht="13.9" customHeight="1">
      <c r="A1038" s="169"/>
      <c r="B1038" s="169"/>
      <c r="C1038" s="169"/>
      <c r="D1038" s="169"/>
      <c r="E1038" s="169"/>
      <c r="F1038" s="169"/>
      <c r="G1038" s="169"/>
      <c r="H1038" s="169"/>
      <c r="I1038" s="169"/>
      <c r="J1038" s="169"/>
      <c r="K1038" s="169"/>
      <c r="L1038" s="169"/>
      <c r="M1038" s="169"/>
      <c r="N1038" s="169"/>
      <c r="O1038" s="169"/>
      <c r="P1038" s="169"/>
      <c r="Q1038" s="169"/>
      <c r="R1038" s="169"/>
      <c r="S1038" s="169"/>
      <c r="T1038" s="169"/>
      <c r="U1038" s="169"/>
      <c r="V1038" s="169"/>
      <c r="W1038" s="169"/>
      <c r="X1038" s="169"/>
      <c r="Y1038" s="169"/>
      <c r="Z1038" s="169"/>
      <c r="AA1038" s="169"/>
      <c r="AB1038" s="169"/>
      <c r="AC1038" s="169"/>
      <c r="AD1038" s="169"/>
      <c r="AE1038" s="169"/>
    </row>
    <row r="1039" spans="1:31" ht="13.9" customHeight="1">
      <c r="A1039" s="169"/>
      <c r="B1039" s="169"/>
      <c r="C1039" s="169"/>
      <c r="D1039" s="169"/>
      <c r="E1039" s="169"/>
      <c r="F1039" s="169"/>
      <c r="G1039" s="169"/>
      <c r="H1039" s="169"/>
      <c r="I1039" s="169"/>
      <c r="J1039" s="169"/>
      <c r="K1039" s="169"/>
      <c r="L1039" s="169"/>
      <c r="M1039" s="169"/>
      <c r="N1039" s="169"/>
      <c r="O1039" s="169"/>
      <c r="P1039" s="169"/>
      <c r="Q1039" s="169"/>
      <c r="R1039" s="169"/>
      <c r="S1039" s="169"/>
      <c r="T1039" s="169"/>
      <c r="U1039" s="169"/>
      <c r="V1039" s="169"/>
      <c r="W1039" s="169"/>
      <c r="X1039" s="169"/>
      <c r="Y1039" s="169"/>
      <c r="Z1039" s="169"/>
      <c r="AA1039" s="169"/>
      <c r="AB1039" s="169"/>
      <c r="AC1039" s="169"/>
      <c r="AD1039" s="169"/>
      <c r="AE1039" s="169"/>
    </row>
    <row r="1040" spans="1:31" ht="13.9" customHeight="1">
      <c r="A1040" s="169"/>
      <c r="B1040" s="169"/>
      <c r="C1040" s="169"/>
      <c r="D1040" s="169"/>
      <c r="E1040" s="169"/>
      <c r="F1040" s="169"/>
      <c r="G1040" s="169"/>
      <c r="H1040" s="169"/>
      <c r="I1040" s="169"/>
      <c r="J1040" s="169"/>
      <c r="K1040" s="169"/>
      <c r="L1040" s="169"/>
      <c r="M1040" s="169"/>
      <c r="N1040" s="169"/>
      <c r="O1040" s="169"/>
      <c r="P1040" s="169"/>
      <c r="Q1040" s="169"/>
      <c r="R1040" s="169"/>
      <c r="S1040" s="169"/>
      <c r="T1040" s="169"/>
      <c r="U1040" s="169"/>
      <c r="V1040" s="169"/>
      <c r="W1040" s="169"/>
      <c r="X1040" s="169"/>
      <c r="Y1040" s="169"/>
      <c r="Z1040" s="169"/>
      <c r="AA1040" s="169"/>
      <c r="AB1040" s="169"/>
      <c r="AC1040" s="169"/>
      <c r="AD1040" s="169"/>
      <c r="AE1040" s="169"/>
    </row>
    <row r="1041" spans="1:31" ht="13.9" customHeight="1">
      <c r="A1041" s="169"/>
      <c r="B1041" s="169"/>
      <c r="C1041" s="169"/>
      <c r="D1041" s="169"/>
      <c r="E1041" s="169"/>
      <c r="F1041" s="169"/>
      <c r="G1041" s="169"/>
      <c r="H1041" s="169"/>
      <c r="I1041" s="169"/>
      <c r="J1041" s="169"/>
      <c r="K1041" s="169"/>
      <c r="L1041" s="169"/>
      <c r="M1041" s="169"/>
      <c r="N1041" s="169"/>
      <c r="O1041" s="169"/>
      <c r="P1041" s="169"/>
      <c r="Q1041" s="169"/>
      <c r="R1041" s="169"/>
      <c r="S1041" s="169"/>
      <c r="T1041" s="169"/>
      <c r="U1041" s="169"/>
      <c r="V1041" s="169"/>
      <c r="W1041" s="169"/>
      <c r="X1041" s="169"/>
      <c r="Y1041" s="169"/>
      <c r="Z1041" s="169"/>
      <c r="AA1041" s="169"/>
      <c r="AB1041" s="169"/>
      <c r="AC1041" s="169"/>
      <c r="AD1041" s="169"/>
      <c r="AE1041" s="169"/>
    </row>
    <row r="1042" spans="1:31" ht="13.9" customHeight="1">
      <c r="A1042" s="169"/>
      <c r="B1042" s="169"/>
      <c r="C1042" s="169"/>
      <c r="D1042" s="169"/>
      <c r="E1042" s="169"/>
      <c r="F1042" s="169"/>
      <c r="G1042" s="169"/>
      <c r="H1042" s="169"/>
      <c r="I1042" s="169"/>
      <c r="J1042" s="169"/>
      <c r="K1042" s="169"/>
      <c r="L1042" s="169"/>
      <c r="M1042" s="169"/>
      <c r="N1042" s="169"/>
      <c r="O1042" s="169"/>
      <c r="P1042" s="169"/>
      <c r="Q1042" s="169"/>
      <c r="R1042" s="169"/>
      <c r="S1042" s="169"/>
      <c r="T1042" s="169"/>
      <c r="U1042" s="169"/>
      <c r="V1042" s="169"/>
      <c r="W1042" s="169"/>
      <c r="X1042" s="169"/>
      <c r="Y1042" s="169"/>
      <c r="Z1042" s="169"/>
      <c r="AA1042" s="169"/>
      <c r="AB1042" s="169"/>
      <c r="AC1042" s="169"/>
      <c r="AD1042" s="169"/>
      <c r="AE1042" s="169"/>
    </row>
    <row r="1043" spans="1:31" ht="13.9" customHeight="1">
      <c r="A1043" s="169"/>
      <c r="B1043" s="169"/>
      <c r="C1043" s="169"/>
      <c r="D1043" s="169"/>
      <c r="E1043" s="169"/>
      <c r="F1043" s="169"/>
      <c r="G1043" s="169"/>
      <c r="H1043" s="169"/>
      <c r="I1043" s="169"/>
      <c r="J1043" s="169"/>
      <c r="K1043" s="169"/>
      <c r="L1043" s="169"/>
      <c r="M1043" s="169"/>
      <c r="N1043" s="169"/>
      <c r="O1043" s="169"/>
      <c r="P1043" s="169"/>
      <c r="Q1043" s="169"/>
      <c r="R1043" s="169"/>
      <c r="S1043" s="169"/>
      <c r="T1043" s="169"/>
      <c r="U1043" s="169"/>
      <c r="V1043" s="169"/>
      <c r="W1043" s="169"/>
      <c r="X1043" s="169"/>
      <c r="Y1043" s="169"/>
      <c r="Z1043" s="169"/>
      <c r="AA1043" s="169"/>
      <c r="AB1043" s="169"/>
      <c r="AC1043" s="169"/>
      <c r="AD1043" s="169"/>
      <c r="AE1043" s="169"/>
    </row>
    <row r="1044" spans="1:31" ht="13.9" customHeight="1">
      <c r="A1044" s="169"/>
      <c r="B1044" s="169"/>
      <c r="C1044" s="169"/>
      <c r="D1044" s="169"/>
      <c r="E1044" s="169"/>
      <c r="F1044" s="169"/>
      <c r="G1044" s="169"/>
      <c r="H1044" s="169"/>
      <c r="I1044" s="169"/>
      <c r="J1044" s="169"/>
      <c r="K1044" s="169"/>
      <c r="L1044" s="169"/>
      <c r="M1044" s="169"/>
      <c r="N1044" s="169"/>
      <c r="O1044" s="169"/>
      <c r="P1044" s="169"/>
      <c r="Q1044" s="169"/>
      <c r="R1044" s="169"/>
      <c r="S1044" s="169"/>
      <c r="T1044" s="169"/>
      <c r="U1044" s="169"/>
      <c r="V1044" s="169"/>
      <c r="W1044" s="169"/>
      <c r="X1044" s="169"/>
      <c r="Y1044" s="169"/>
      <c r="Z1044" s="169"/>
      <c r="AA1044" s="169"/>
      <c r="AB1044" s="169"/>
      <c r="AC1044" s="169"/>
      <c r="AD1044" s="169"/>
      <c r="AE1044" s="169"/>
    </row>
    <row r="1045" spans="1:31" ht="13.9" customHeight="1">
      <c r="A1045" s="169"/>
      <c r="B1045" s="169"/>
      <c r="C1045" s="169"/>
      <c r="D1045" s="169"/>
      <c r="E1045" s="169"/>
      <c r="F1045" s="169"/>
      <c r="G1045" s="169"/>
      <c r="H1045" s="169"/>
      <c r="I1045" s="169"/>
      <c r="J1045" s="169"/>
      <c r="K1045" s="169"/>
      <c r="L1045" s="169"/>
      <c r="M1045" s="169"/>
      <c r="N1045" s="169"/>
      <c r="O1045" s="169"/>
      <c r="P1045" s="169"/>
      <c r="Q1045" s="169"/>
      <c r="R1045" s="169"/>
      <c r="S1045" s="169"/>
      <c r="T1045" s="169"/>
      <c r="U1045" s="169"/>
      <c r="V1045" s="169"/>
      <c r="W1045" s="169"/>
      <c r="X1045" s="169"/>
      <c r="Y1045" s="169"/>
      <c r="Z1045" s="169"/>
      <c r="AA1045" s="169"/>
      <c r="AB1045" s="169"/>
      <c r="AC1045" s="169"/>
      <c r="AD1045" s="169"/>
      <c r="AE1045" s="169"/>
    </row>
    <row r="1046" spans="1:31" ht="13.9" customHeight="1">
      <c r="A1046" s="169"/>
      <c r="B1046" s="169"/>
      <c r="C1046" s="169"/>
      <c r="D1046" s="169"/>
      <c r="E1046" s="169"/>
      <c r="F1046" s="169"/>
      <c r="G1046" s="169"/>
      <c r="H1046" s="169"/>
      <c r="I1046" s="169"/>
      <c r="J1046" s="169"/>
      <c r="K1046" s="169"/>
      <c r="L1046" s="169"/>
      <c r="M1046" s="169"/>
      <c r="N1046" s="169"/>
      <c r="O1046" s="169"/>
      <c r="P1046" s="169"/>
      <c r="Q1046" s="169"/>
      <c r="R1046" s="169"/>
      <c r="S1046" s="169"/>
      <c r="T1046" s="169"/>
      <c r="U1046" s="169"/>
      <c r="V1046" s="169"/>
      <c r="W1046" s="169"/>
      <c r="X1046" s="169"/>
      <c r="Y1046" s="169"/>
      <c r="Z1046" s="169"/>
      <c r="AA1046" s="169"/>
      <c r="AB1046" s="169"/>
      <c r="AC1046" s="169"/>
      <c r="AD1046" s="169"/>
      <c r="AE1046" s="169"/>
    </row>
    <row r="1047" spans="1:31" ht="13.9" customHeight="1">
      <c r="A1047" s="169"/>
      <c r="B1047" s="169"/>
      <c r="C1047" s="169"/>
      <c r="D1047" s="169"/>
      <c r="E1047" s="169"/>
      <c r="F1047" s="169"/>
      <c r="G1047" s="169"/>
      <c r="H1047" s="169"/>
      <c r="I1047" s="169"/>
      <c r="J1047" s="169"/>
      <c r="K1047" s="169"/>
      <c r="L1047" s="169"/>
      <c r="M1047" s="169"/>
      <c r="N1047" s="169"/>
      <c r="O1047" s="169"/>
      <c r="P1047" s="169"/>
      <c r="Q1047" s="169"/>
      <c r="R1047" s="169"/>
      <c r="S1047" s="169"/>
      <c r="T1047" s="169"/>
      <c r="U1047" s="169"/>
      <c r="V1047" s="169"/>
      <c r="W1047" s="169"/>
      <c r="X1047" s="169"/>
      <c r="Y1047" s="169"/>
      <c r="Z1047" s="169"/>
      <c r="AA1047" s="169"/>
      <c r="AB1047" s="169"/>
      <c r="AC1047" s="169"/>
      <c r="AD1047" s="169"/>
      <c r="AE1047" s="169"/>
    </row>
    <row r="1048" spans="1:31" ht="13.9" customHeight="1">
      <c r="A1048" s="169"/>
      <c r="B1048" s="169"/>
      <c r="C1048" s="169"/>
      <c r="D1048" s="169"/>
      <c r="E1048" s="169"/>
      <c r="F1048" s="169"/>
      <c r="G1048" s="169"/>
      <c r="H1048" s="169"/>
      <c r="I1048" s="169"/>
      <c r="J1048" s="169"/>
      <c r="K1048" s="169"/>
      <c r="L1048" s="169"/>
      <c r="M1048" s="169"/>
      <c r="N1048" s="169"/>
      <c r="O1048" s="169"/>
      <c r="P1048" s="169"/>
      <c r="Q1048" s="169"/>
      <c r="R1048" s="169"/>
      <c r="S1048" s="169"/>
      <c r="T1048" s="169"/>
      <c r="U1048" s="169"/>
      <c r="V1048" s="169"/>
      <c r="W1048" s="169"/>
      <c r="X1048" s="169"/>
      <c r="Y1048" s="169"/>
      <c r="Z1048" s="169"/>
      <c r="AA1048" s="169"/>
      <c r="AB1048" s="169"/>
      <c r="AC1048" s="169"/>
      <c r="AD1048" s="169"/>
      <c r="AE1048" s="169"/>
    </row>
    <row r="1049" spans="1:31" ht="13.9" customHeight="1">
      <c r="A1049" s="169"/>
      <c r="B1049" s="169"/>
      <c r="C1049" s="169"/>
      <c r="D1049" s="169"/>
      <c r="E1049" s="169"/>
      <c r="F1049" s="169"/>
      <c r="G1049" s="169"/>
      <c r="H1049" s="169"/>
      <c r="I1049" s="169"/>
      <c r="J1049" s="169"/>
      <c r="K1049" s="169"/>
      <c r="L1049" s="169"/>
      <c r="M1049" s="169"/>
      <c r="N1049" s="169"/>
      <c r="O1049" s="169"/>
      <c r="P1049" s="169"/>
      <c r="Q1049" s="169"/>
      <c r="R1049" s="169"/>
      <c r="S1049" s="169"/>
      <c r="T1049" s="169"/>
      <c r="U1049" s="169"/>
      <c r="V1049" s="169"/>
      <c r="W1049" s="169"/>
      <c r="X1049" s="169"/>
      <c r="Y1049" s="169"/>
      <c r="Z1049" s="169"/>
      <c r="AA1049" s="169"/>
      <c r="AB1049" s="169"/>
      <c r="AC1049" s="169"/>
      <c r="AD1049" s="169"/>
      <c r="AE1049" s="169"/>
    </row>
    <row r="1050" spans="1:31" ht="13.9" customHeight="1">
      <c r="A1050" s="169"/>
      <c r="B1050" s="169"/>
      <c r="C1050" s="169"/>
      <c r="D1050" s="169"/>
      <c r="E1050" s="169"/>
      <c r="F1050" s="169"/>
      <c r="G1050" s="169"/>
      <c r="H1050" s="169"/>
      <c r="I1050" s="169"/>
      <c r="J1050" s="169"/>
      <c r="K1050" s="169"/>
      <c r="L1050" s="169"/>
      <c r="M1050" s="169"/>
      <c r="N1050" s="169"/>
      <c r="O1050" s="169"/>
      <c r="P1050" s="169"/>
      <c r="Q1050" s="169"/>
      <c r="R1050" s="169"/>
      <c r="S1050" s="169"/>
      <c r="T1050" s="169"/>
      <c r="U1050" s="169"/>
      <c r="V1050" s="169"/>
      <c r="W1050" s="169"/>
      <c r="X1050" s="169"/>
      <c r="Y1050" s="169"/>
      <c r="Z1050" s="169"/>
      <c r="AA1050" s="169"/>
      <c r="AB1050" s="169"/>
      <c r="AC1050" s="169"/>
      <c r="AD1050" s="169"/>
      <c r="AE1050" s="169"/>
    </row>
    <row r="1051" spans="1:31" ht="13.9" customHeight="1">
      <c r="A1051" s="169"/>
      <c r="B1051" s="169"/>
      <c r="C1051" s="169"/>
      <c r="D1051" s="169"/>
      <c r="E1051" s="169"/>
      <c r="F1051" s="169"/>
      <c r="G1051" s="169"/>
      <c r="H1051" s="169"/>
      <c r="I1051" s="169"/>
      <c r="J1051" s="169"/>
      <c r="K1051" s="169"/>
      <c r="L1051" s="169"/>
      <c r="M1051" s="169"/>
      <c r="N1051" s="169"/>
      <c r="O1051" s="169"/>
      <c r="P1051" s="169"/>
      <c r="Q1051" s="169"/>
      <c r="R1051" s="169"/>
      <c r="S1051" s="169"/>
      <c r="T1051" s="169"/>
      <c r="U1051" s="169"/>
      <c r="V1051" s="169"/>
      <c r="W1051" s="169"/>
      <c r="X1051" s="169"/>
      <c r="Y1051" s="169"/>
      <c r="Z1051" s="169"/>
      <c r="AA1051" s="169"/>
      <c r="AB1051" s="169"/>
      <c r="AC1051" s="169"/>
      <c r="AD1051" s="169"/>
      <c r="AE1051" s="169"/>
    </row>
    <row r="1052" spans="1:31" ht="13.9" customHeight="1">
      <c r="A1052" s="169"/>
      <c r="B1052" s="169"/>
      <c r="C1052" s="169"/>
      <c r="D1052" s="169"/>
      <c r="E1052" s="169"/>
      <c r="F1052" s="169"/>
      <c r="G1052" s="169"/>
      <c r="H1052" s="169"/>
      <c r="I1052" s="169"/>
      <c r="J1052" s="169"/>
      <c r="K1052" s="169"/>
      <c r="L1052" s="169"/>
      <c r="M1052" s="169"/>
      <c r="N1052" s="169"/>
      <c r="O1052" s="169"/>
      <c r="P1052" s="169"/>
      <c r="Q1052" s="169"/>
      <c r="R1052" s="169"/>
      <c r="S1052" s="169"/>
      <c r="T1052" s="169"/>
      <c r="U1052" s="169"/>
      <c r="V1052" s="169"/>
      <c r="W1052" s="169"/>
      <c r="X1052" s="169"/>
      <c r="Y1052" s="169"/>
      <c r="Z1052" s="169"/>
      <c r="AA1052" s="169"/>
      <c r="AB1052" s="169"/>
      <c r="AC1052" s="169"/>
      <c r="AD1052" s="169"/>
      <c r="AE1052" s="169"/>
    </row>
    <row r="1053" spans="1:31" ht="13.9" customHeight="1">
      <c r="A1053" s="169"/>
      <c r="B1053" s="169"/>
      <c r="C1053" s="169"/>
      <c r="D1053" s="169"/>
      <c r="E1053" s="169"/>
      <c r="F1053" s="169"/>
      <c r="G1053" s="169"/>
      <c r="H1053" s="169"/>
      <c r="I1053" s="169"/>
      <c r="J1053" s="169"/>
      <c r="K1053" s="169"/>
      <c r="L1053" s="169"/>
      <c r="M1053" s="169"/>
      <c r="N1053" s="169"/>
      <c r="O1053" s="169"/>
      <c r="P1053" s="169"/>
      <c r="Q1053" s="169"/>
      <c r="R1053" s="169"/>
      <c r="S1053" s="169"/>
      <c r="T1053" s="169"/>
      <c r="U1053" s="169"/>
      <c r="V1053" s="169"/>
      <c r="W1053" s="169"/>
      <c r="X1053" s="169"/>
      <c r="Y1053" s="169"/>
      <c r="Z1053" s="169"/>
      <c r="AA1053" s="169"/>
      <c r="AB1053" s="169"/>
      <c r="AC1053" s="169"/>
      <c r="AD1053" s="169"/>
      <c r="AE1053" s="169"/>
    </row>
    <row r="1054" spans="1:31" ht="13.9" customHeight="1">
      <c r="A1054" s="169"/>
      <c r="B1054" s="169"/>
      <c r="C1054" s="169"/>
      <c r="D1054" s="169"/>
      <c r="E1054" s="169"/>
      <c r="F1054" s="169"/>
      <c r="G1054" s="169"/>
      <c r="H1054" s="169"/>
      <c r="I1054" s="169"/>
      <c r="J1054" s="169"/>
      <c r="K1054" s="169"/>
      <c r="L1054" s="169"/>
      <c r="M1054" s="169"/>
      <c r="N1054" s="169"/>
      <c r="O1054" s="169"/>
      <c r="P1054" s="169"/>
      <c r="Q1054" s="169"/>
      <c r="R1054" s="169"/>
      <c r="S1054" s="169"/>
      <c r="T1054" s="169"/>
      <c r="U1054" s="169"/>
      <c r="V1054" s="169"/>
      <c r="W1054" s="169"/>
      <c r="X1054" s="169"/>
      <c r="Y1054" s="169"/>
      <c r="Z1054" s="169"/>
      <c r="AA1054" s="169"/>
      <c r="AB1054" s="169"/>
      <c r="AC1054" s="169"/>
      <c r="AD1054" s="169"/>
      <c r="AE1054" s="169"/>
    </row>
    <row r="1055" spans="1:31" ht="13.9" customHeight="1">
      <c r="A1055" s="169"/>
      <c r="B1055" s="169"/>
      <c r="C1055" s="169"/>
      <c r="D1055" s="169"/>
      <c r="E1055" s="169"/>
      <c r="F1055" s="169"/>
      <c r="G1055" s="169"/>
      <c r="H1055" s="169"/>
      <c r="I1055" s="169"/>
      <c r="J1055" s="169"/>
      <c r="K1055" s="169"/>
      <c r="L1055" s="169"/>
      <c r="M1055" s="169"/>
      <c r="N1055" s="169"/>
      <c r="O1055" s="169"/>
      <c r="P1055" s="169"/>
      <c r="Q1055" s="169"/>
      <c r="R1055" s="169"/>
      <c r="S1055" s="169"/>
      <c r="T1055" s="169"/>
      <c r="U1055" s="169"/>
      <c r="V1055" s="169"/>
      <c r="W1055" s="169"/>
      <c r="X1055" s="169"/>
      <c r="Y1055" s="169"/>
      <c r="Z1055" s="169"/>
      <c r="AA1055" s="169"/>
      <c r="AB1055" s="169"/>
      <c r="AC1055" s="169"/>
      <c r="AD1055" s="169"/>
      <c r="AE1055" s="169"/>
    </row>
    <row r="1056" spans="1:31" ht="13.9" customHeight="1">
      <c r="A1056" s="169"/>
      <c r="B1056" s="169"/>
      <c r="C1056" s="169"/>
      <c r="D1056" s="169"/>
      <c r="E1056" s="169"/>
      <c r="F1056" s="169"/>
      <c r="G1056" s="169"/>
      <c r="H1056" s="169"/>
      <c r="I1056" s="169"/>
      <c r="J1056" s="169"/>
      <c r="K1056" s="169"/>
      <c r="L1056" s="169"/>
      <c r="M1056" s="169"/>
      <c r="N1056" s="169"/>
      <c r="O1056" s="169"/>
      <c r="P1056" s="169"/>
      <c r="Q1056" s="169"/>
      <c r="R1056" s="169"/>
      <c r="S1056" s="169"/>
      <c r="T1056" s="169"/>
      <c r="U1056" s="169"/>
      <c r="V1056" s="169"/>
      <c r="W1056" s="169"/>
      <c r="X1056" s="169"/>
      <c r="Y1056" s="169"/>
      <c r="Z1056" s="169"/>
      <c r="AA1056" s="169"/>
      <c r="AB1056" s="169"/>
      <c r="AC1056" s="169"/>
      <c r="AD1056" s="169"/>
      <c r="AE1056" s="169"/>
    </row>
    <row r="1057" spans="1:31" ht="13.9" customHeight="1">
      <c r="A1057" s="169"/>
      <c r="B1057" s="169"/>
      <c r="C1057" s="169"/>
      <c r="D1057" s="169"/>
      <c r="E1057" s="169"/>
      <c r="F1057" s="169"/>
      <c r="G1057" s="169"/>
      <c r="H1057" s="169"/>
      <c r="I1057" s="169"/>
      <c r="J1057" s="169"/>
      <c r="K1057" s="169"/>
      <c r="L1057" s="169"/>
      <c r="M1057" s="169"/>
      <c r="N1057" s="169"/>
      <c r="O1057" s="169"/>
      <c r="P1057" s="169"/>
      <c r="Q1057" s="169"/>
      <c r="R1057" s="169"/>
      <c r="S1057" s="169"/>
      <c r="T1057" s="169"/>
      <c r="U1057" s="169"/>
      <c r="V1057" s="169"/>
      <c r="W1057" s="169"/>
      <c r="X1057" s="169"/>
      <c r="Y1057" s="169"/>
      <c r="Z1057" s="169"/>
      <c r="AA1057" s="169"/>
      <c r="AB1057" s="169"/>
      <c r="AC1057" s="169"/>
      <c r="AD1057" s="169"/>
      <c r="AE1057" s="169"/>
    </row>
    <row r="1058" spans="1:31" ht="13.9" customHeight="1">
      <c r="A1058" s="169"/>
      <c r="B1058" s="169"/>
      <c r="C1058" s="169"/>
      <c r="D1058" s="169"/>
      <c r="E1058" s="169"/>
      <c r="F1058" s="169"/>
      <c r="G1058" s="169"/>
      <c r="H1058" s="169"/>
      <c r="I1058" s="169"/>
      <c r="J1058" s="169"/>
      <c r="K1058" s="169"/>
      <c r="L1058" s="169"/>
      <c r="M1058" s="169"/>
      <c r="N1058" s="169"/>
      <c r="O1058" s="169"/>
      <c r="P1058" s="169"/>
      <c r="Q1058" s="169"/>
      <c r="R1058" s="169"/>
      <c r="S1058" s="169"/>
      <c r="T1058" s="169"/>
      <c r="U1058" s="169"/>
      <c r="V1058" s="169"/>
      <c r="W1058" s="169"/>
      <c r="X1058" s="169"/>
      <c r="Y1058" s="169"/>
      <c r="Z1058" s="169"/>
      <c r="AA1058" s="169"/>
      <c r="AB1058" s="169"/>
      <c r="AC1058" s="169"/>
      <c r="AD1058" s="169"/>
      <c r="AE1058" s="169"/>
    </row>
    <row r="1059" spans="1:31" ht="13.9" customHeight="1">
      <c r="A1059" s="169"/>
      <c r="B1059" s="169"/>
      <c r="C1059" s="169"/>
      <c r="D1059" s="169"/>
      <c r="E1059" s="169"/>
      <c r="F1059" s="169"/>
      <c r="G1059" s="169"/>
      <c r="H1059" s="169"/>
      <c r="I1059" s="169"/>
      <c r="J1059" s="169"/>
      <c r="K1059" s="169"/>
      <c r="L1059" s="169"/>
      <c r="M1059" s="169"/>
      <c r="N1059" s="169"/>
      <c r="O1059" s="169"/>
      <c r="P1059" s="169"/>
      <c r="Q1059" s="169"/>
      <c r="R1059" s="169"/>
      <c r="S1059" s="169"/>
      <c r="T1059" s="169"/>
      <c r="U1059" s="169"/>
      <c r="V1059" s="169"/>
      <c r="W1059" s="169"/>
      <c r="X1059" s="169"/>
      <c r="Y1059" s="169"/>
      <c r="Z1059" s="169"/>
      <c r="AA1059" s="169"/>
      <c r="AB1059" s="169"/>
      <c r="AC1059" s="169"/>
      <c r="AD1059" s="169"/>
      <c r="AE1059" s="169"/>
    </row>
    <row r="1060" spans="1:31" ht="13.9" customHeight="1">
      <c r="A1060" s="169"/>
      <c r="B1060" s="169"/>
      <c r="C1060" s="169"/>
      <c r="D1060" s="169"/>
      <c r="E1060" s="169"/>
      <c r="F1060" s="169"/>
      <c r="G1060" s="169"/>
      <c r="H1060" s="169"/>
      <c r="I1060" s="169"/>
      <c r="J1060" s="169"/>
      <c r="K1060" s="169"/>
      <c r="L1060" s="169"/>
      <c r="M1060" s="169"/>
      <c r="N1060" s="169"/>
      <c r="O1060" s="169"/>
      <c r="P1060" s="169"/>
      <c r="Q1060" s="169"/>
      <c r="R1060" s="169"/>
      <c r="S1060" s="169"/>
      <c r="T1060" s="169"/>
      <c r="U1060" s="169"/>
      <c r="V1060" s="169"/>
      <c r="W1060" s="169"/>
      <c r="X1060" s="169"/>
      <c r="Y1060" s="169"/>
      <c r="Z1060" s="169"/>
      <c r="AA1060" s="169"/>
      <c r="AB1060" s="169"/>
      <c r="AC1060" s="169"/>
      <c r="AD1060" s="169"/>
      <c r="AE1060" s="169"/>
    </row>
    <row r="1061" spans="1:31" ht="13.9" customHeight="1">
      <c r="A1061" s="169"/>
      <c r="B1061" s="169"/>
      <c r="C1061" s="169"/>
      <c r="D1061" s="169"/>
      <c r="E1061" s="169"/>
      <c r="F1061" s="169"/>
      <c r="G1061" s="169"/>
      <c r="H1061" s="169"/>
      <c r="I1061" s="169"/>
      <c r="J1061" s="169"/>
      <c r="K1061" s="169"/>
      <c r="L1061" s="169"/>
      <c r="M1061" s="169"/>
      <c r="N1061" s="169"/>
      <c r="O1061" s="169"/>
      <c r="P1061" s="169"/>
      <c r="Q1061" s="169"/>
      <c r="R1061" s="169"/>
      <c r="S1061" s="169"/>
      <c r="T1061" s="169"/>
      <c r="U1061" s="169"/>
      <c r="V1061" s="169"/>
      <c r="W1061" s="169"/>
      <c r="X1061" s="169"/>
      <c r="Y1061" s="169"/>
      <c r="Z1061" s="169"/>
      <c r="AA1061" s="169"/>
      <c r="AB1061" s="169"/>
      <c r="AC1061" s="169"/>
      <c r="AD1061" s="169"/>
      <c r="AE1061" s="169"/>
    </row>
    <row r="1062" spans="1:31" ht="13.9" customHeight="1">
      <c r="A1062" s="169"/>
      <c r="B1062" s="169"/>
      <c r="C1062" s="169"/>
      <c r="D1062" s="169"/>
      <c r="E1062" s="169"/>
      <c r="F1062" s="169"/>
      <c r="G1062" s="169"/>
      <c r="H1062" s="169"/>
      <c r="I1062" s="169"/>
      <c r="J1062" s="169"/>
      <c r="K1062" s="169"/>
      <c r="L1062" s="169"/>
      <c r="M1062" s="169"/>
      <c r="N1062" s="169"/>
      <c r="O1062" s="169"/>
      <c r="P1062" s="169"/>
      <c r="Q1062" s="169"/>
      <c r="R1062" s="169"/>
      <c r="S1062" s="169"/>
      <c r="T1062" s="169"/>
      <c r="U1062" s="169"/>
      <c r="V1062" s="169"/>
      <c r="W1062" s="169"/>
      <c r="X1062" s="169"/>
      <c r="Y1062" s="169"/>
      <c r="Z1062" s="169"/>
      <c r="AA1062" s="169"/>
      <c r="AB1062" s="169"/>
      <c r="AC1062" s="169"/>
      <c r="AD1062" s="169"/>
      <c r="AE1062" s="169"/>
    </row>
    <row r="1063" spans="1:31" ht="13.9" customHeight="1">
      <c r="A1063" s="169"/>
      <c r="B1063" s="169"/>
      <c r="C1063" s="169"/>
      <c r="D1063" s="169"/>
      <c r="E1063" s="169"/>
      <c r="F1063" s="169"/>
      <c r="G1063" s="169"/>
      <c r="H1063" s="169"/>
      <c r="I1063" s="169"/>
      <c r="J1063" s="169"/>
      <c r="K1063" s="169"/>
      <c r="L1063" s="169"/>
      <c r="M1063" s="169"/>
      <c r="N1063" s="169"/>
      <c r="O1063" s="169"/>
      <c r="P1063" s="169"/>
      <c r="Q1063" s="169"/>
      <c r="R1063" s="169"/>
      <c r="S1063" s="169"/>
      <c r="T1063" s="169"/>
      <c r="U1063" s="169"/>
      <c r="V1063" s="169"/>
      <c r="W1063" s="169"/>
      <c r="X1063" s="169"/>
      <c r="Y1063" s="169"/>
      <c r="Z1063" s="169"/>
      <c r="AA1063" s="169"/>
      <c r="AB1063" s="169"/>
      <c r="AC1063" s="169"/>
      <c r="AD1063" s="169"/>
      <c r="AE1063" s="169"/>
    </row>
    <row r="1064" spans="1:31" ht="13.9" customHeight="1">
      <c r="A1064" s="169"/>
      <c r="B1064" s="169"/>
      <c r="C1064" s="169"/>
      <c r="D1064" s="169"/>
      <c r="E1064" s="169"/>
      <c r="F1064" s="169"/>
      <c r="G1064" s="169"/>
      <c r="H1064" s="169"/>
      <c r="I1064" s="169"/>
      <c r="J1064" s="169"/>
      <c r="K1064" s="169"/>
      <c r="L1064" s="169"/>
      <c r="M1064" s="169"/>
      <c r="N1064" s="169"/>
      <c r="O1064" s="169"/>
      <c r="P1064" s="169"/>
      <c r="Q1064" s="169"/>
      <c r="R1064" s="169"/>
      <c r="S1064" s="169"/>
      <c r="T1064" s="169"/>
      <c r="U1064" s="169"/>
      <c r="V1064" s="169"/>
      <c r="W1064" s="169"/>
      <c r="X1064" s="169"/>
      <c r="Y1064" s="169"/>
      <c r="Z1064" s="169"/>
      <c r="AA1064" s="169"/>
      <c r="AB1064" s="169"/>
      <c r="AC1064" s="169"/>
      <c r="AD1064" s="169"/>
      <c r="AE1064" s="169"/>
    </row>
    <row r="1065" spans="1:31" ht="13.9" customHeight="1">
      <c r="A1065" s="169"/>
      <c r="B1065" s="169"/>
      <c r="C1065" s="169"/>
      <c r="D1065" s="169"/>
      <c r="E1065" s="169"/>
      <c r="F1065" s="169"/>
      <c r="G1065" s="169"/>
      <c r="H1065" s="169"/>
      <c r="I1065" s="169"/>
      <c r="J1065" s="169"/>
      <c r="K1065" s="169"/>
      <c r="L1065" s="169"/>
      <c r="M1065" s="169"/>
      <c r="N1065" s="169"/>
      <c r="O1065" s="169"/>
      <c r="P1065" s="169"/>
      <c r="Q1065" s="169"/>
      <c r="R1065" s="169"/>
      <c r="S1065" s="169"/>
      <c r="T1065" s="169"/>
      <c r="U1065" s="169"/>
      <c r="V1065" s="169"/>
      <c r="W1065" s="169"/>
      <c r="X1065" s="169"/>
      <c r="Y1065" s="169"/>
      <c r="Z1065" s="169"/>
      <c r="AA1065" s="169"/>
      <c r="AB1065" s="169"/>
      <c r="AC1065" s="169"/>
      <c r="AD1065" s="169"/>
      <c r="AE1065" s="169"/>
    </row>
    <row r="1066" spans="1:31" ht="13.9" customHeight="1">
      <c r="A1066" s="169"/>
      <c r="B1066" s="169"/>
      <c r="C1066" s="169"/>
      <c r="D1066" s="169"/>
      <c r="E1066" s="169"/>
      <c r="F1066" s="169"/>
      <c r="G1066" s="169"/>
      <c r="H1066" s="169"/>
      <c r="I1066" s="169"/>
      <c r="J1066" s="169"/>
      <c r="K1066" s="169"/>
      <c r="L1066" s="169"/>
      <c r="M1066" s="169"/>
      <c r="N1066" s="169"/>
      <c r="O1066" s="169"/>
      <c r="P1066" s="169"/>
      <c r="Q1066" s="169"/>
      <c r="R1066" s="169"/>
      <c r="S1066" s="169"/>
      <c r="T1066" s="169"/>
      <c r="U1066" s="169"/>
      <c r="V1066" s="169"/>
      <c r="W1066" s="169"/>
      <c r="X1066" s="169"/>
      <c r="Y1066" s="169"/>
      <c r="Z1066" s="169"/>
      <c r="AA1066" s="169"/>
      <c r="AB1066" s="169"/>
      <c r="AC1066" s="169"/>
      <c r="AD1066" s="169"/>
      <c r="AE1066" s="169"/>
    </row>
    <row r="1067" spans="1:31" ht="13.9" customHeight="1">
      <c r="A1067" s="169"/>
      <c r="B1067" s="169"/>
      <c r="C1067" s="169"/>
      <c r="D1067" s="169"/>
      <c r="E1067" s="169"/>
      <c r="F1067" s="169"/>
      <c r="G1067" s="169"/>
      <c r="H1067" s="169"/>
      <c r="I1067" s="169"/>
      <c r="J1067" s="169"/>
      <c r="K1067" s="169"/>
      <c r="L1067" s="169"/>
      <c r="M1067" s="169"/>
      <c r="N1067" s="169"/>
      <c r="O1067" s="169"/>
      <c r="P1067" s="169"/>
      <c r="Q1067" s="169"/>
      <c r="R1067" s="169"/>
      <c r="S1067" s="169"/>
      <c r="T1067" s="169"/>
      <c r="U1067" s="169"/>
      <c r="V1067" s="169"/>
      <c r="W1067" s="169"/>
      <c r="X1067" s="169"/>
      <c r="Y1067" s="169"/>
      <c r="Z1067" s="169"/>
      <c r="AA1067" s="169"/>
      <c r="AB1067" s="169"/>
      <c r="AC1067" s="169"/>
      <c r="AD1067" s="169"/>
      <c r="AE1067" s="169"/>
    </row>
    <row r="1068" spans="1:31" ht="13.9" customHeight="1">
      <c r="A1068" s="169"/>
      <c r="B1068" s="169"/>
      <c r="C1068" s="169"/>
      <c r="D1068" s="169"/>
      <c r="E1068" s="169"/>
      <c r="F1068" s="169"/>
      <c r="G1068" s="169"/>
      <c r="H1068" s="169"/>
      <c r="I1068" s="169"/>
      <c r="J1068" s="169"/>
      <c r="K1068" s="169"/>
      <c r="L1068" s="169"/>
      <c r="M1068" s="169"/>
      <c r="N1068" s="169"/>
      <c r="O1068" s="169"/>
      <c r="P1068" s="169"/>
      <c r="Q1068" s="169"/>
      <c r="R1068" s="169"/>
      <c r="S1068" s="169"/>
      <c r="T1068" s="169"/>
      <c r="U1068" s="169"/>
      <c r="V1068" s="169"/>
      <c r="W1068" s="169"/>
      <c r="X1068" s="169"/>
      <c r="Y1068" s="169"/>
      <c r="Z1068" s="169"/>
      <c r="AA1068" s="169"/>
      <c r="AB1068" s="169"/>
      <c r="AC1068" s="169"/>
      <c r="AD1068" s="169"/>
      <c r="AE1068" s="169"/>
    </row>
    <row r="1069" spans="1:31" ht="13.9" customHeight="1">
      <c r="A1069" s="169"/>
      <c r="B1069" s="169"/>
      <c r="C1069" s="169"/>
      <c r="D1069" s="169"/>
      <c r="E1069" s="169"/>
      <c r="F1069" s="169"/>
      <c r="G1069" s="169"/>
      <c r="H1069" s="169"/>
      <c r="I1069" s="169"/>
      <c r="J1069" s="169"/>
      <c r="K1069" s="169"/>
      <c r="L1069" s="169"/>
      <c r="M1069" s="169"/>
      <c r="N1069" s="169"/>
      <c r="O1069" s="169"/>
      <c r="P1069" s="169"/>
      <c r="Q1069" s="169"/>
      <c r="R1069" s="169"/>
      <c r="S1069" s="169"/>
      <c r="T1069" s="169"/>
      <c r="U1069" s="169"/>
      <c r="V1069" s="169"/>
      <c r="W1069" s="169"/>
      <c r="X1069" s="169"/>
      <c r="Y1069" s="169"/>
      <c r="Z1069" s="169"/>
      <c r="AA1069" s="169"/>
      <c r="AB1069" s="169"/>
      <c r="AC1069" s="169"/>
      <c r="AD1069" s="169"/>
      <c r="AE1069" s="169"/>
    </row>
    <row r="1070" spans="1:31" ht="13.9" customHeight="1">
      <c r="A1070" s="169"/>
      <c r="B1070" s="169"/>
      <c r="C1070" s="169"/>
      <c r="D1070" s="169"/>
      <c r="E1070" s="169"/>
      <c r="F1070" s="169"/>
      <c r="G1070" s="169"/>
      <c r="H1070" s="169"/>
      <c r="I1070" s="169"/>
      <c r="J1070" s="169"/>
      <c r="K1070" s="169"/>
      <c r="L1070" s="169"/>
      <c r="M1070" s="169"/>
      <c r="N1070" s="169"/>
      <c r="O1070" s="169"/>
      <c r="P1070" s="169"/>
      <c r="Q1070" s="169"/>
      <c r="R1070" s="169"/>
      <c r="S1070" s="169"/>
      <c r="T1070" s="169"/>
      <c r="U1070" s="169"/>
      <c r="V1070" s="169"/>
      <c r="W1070" s="169"/>
      <c r="X1070" s="169"/>
      <c r="Y1070" s="169"/>
      <c r="Z1070" s="169"/>
      <c r="AA1070" s="169"/>
      <c r="AB1070" s="169"/>
      <c r="AC1070" s="169"/>
      <c r="AD1070" s="169"/>
      <c r="AE1070" s="169"/>
    </row>
    <row r="1071" spans="1:31" ht="13.9" customHeight="1">
      <c r="A1071" s="169"/>
      <c r="B1071" s="169"/>
      <c r="C1071" s="169"/>
      <c r="D1071" s="169"/>
      <c r="E1071" s="169"/>
      <c r="F1071" s="169"/>
      <c r="G1071" s="169"/>
      <c r="H1071" s="169"/>
      <c r="I1071" s="169"/>
      <c r="J1071" s="169"/>
      <c r="K1071" s="169"/>
      <c r="L1071" s="169"/>
      <c r="M1071" s="169"/>
      <c r="N1071" s="169"/>
      <c r="O1071" s="169"/>
      <c r="P1071" s="169"/>
      <c r="Q1071" s="169"/>
      <c r="R1071" s="169"/>
      <c r="S1071" s="169"/>
      <c r="T1071" s="169"/>
      <c r="U1071" s="169"/>
      <c r="V1071" s="169"/>
      <c r="W1071" s="169"/>
      <c r="X1071" s="169"/>
      <c r="Y1071" s="169"/>
      <c r="Z1071" s="169"/>
      <c r="AA1071" s="169"/>
      <c r="AB1071" s="169"/>
      <c r="AC1071" s="169"/>
      <c r="AD1071" s="169"/>
      <c r="AE1071" s="169"/>
    </row>
    <row r="1072" spans="1:31" ht="13.9" customHeight="1">
      <c r="A1072" s="169"/>
      <c r="B1072" s="169"/>
      <c r="C1072" s="169"/>
      <c r="D1072" s="169"/>
      <c r="E1072" s="169"/>
      <c r="F1072" s="169"/>
      <c r="G1072" s="169"/>
      <c r="H1072" s="169"/>
      <c r="I1072" s="169"/>
      <c r="J1072" s="169"/>
      <c r="K1072" s="169"/>
      <c r="L1072" s="169"/>
      <c r="M1072" s="169"/>
      <c r="N1072" s="169"/>
      <c r="O1072" s="169"/>
      <c r="P1072" s="169"/>
      <c r="Q1072" s="169"/>
      <c r="R1072" s="169"/>
      <c r="S1072" s="169"/>
      <c r="T1072" s="169"/>
      <c r="U1072" s="169"/>
      <c r="V1072" s="169"/>
      <c r="W1072" s="169"/>
      <c r="X1072" s="169"/>
      <c r="Y1072" s="169"/>
      <c r="Z1072" s="169"/>
      <c r="AA1072" s="169"/>
      <c r="AB1072" s="169"/>
      <c r="AC1072" s="169"/>
      <c r="AD1072" s="169"/>
      <c r="AE1072" s="169"/>
    </row>
    <row r="1073" spans="1:31" ht="13.9" customHeight="1">
      <c r="A1073" s="169"/>
      <c r="B1073" s="169"/>
      <c r="C1073" s="169"/>
      <c r="D1073" s="169"/>
      <c r="E1073" s="169"/>
      <c r="F1073" s="169"/>
      <c r="G1073" s="169"/>
      <c r="H1073" s="169"/>
      <c r="I1073" s="169"/>
      <c r="J1073" s="169"/>
      <c r="K1073" s="169"/>
      <c r="L1073" s="169"/>
      <c r="M1073" s="169"/>
      <c r="N1073" s="169"/>
      <c r="O1073" s="169"/>
      <c r="P1073" s="169"/>
      <c r="Q1073" s="169"/>
      <c r="R1073" s="169"/>
      <c r="S1073" s="169"/>
      <c r="T1073" s="169"/>
      <c r="U1073" s="169"/>
      <c r="V1073" s="169"/>
      <c r="W1073" s="169"/>
      <c r="X1073" s="169"/>
      <c r="Y1073" s="169"/>
      <c r="Z1073" s="169"/>
      <c r="AA1073" s="169"/>
      <c r="AB1073" s="169"/>
      <c r="AC1073" s="169"/>
      <c r="AD1073" s="169"/>
      <c r="AE1073" s="169"/>
    </row>
    <row r="1074" spans="1:31" ht="13.9" customHeight="1">
      <c r="A1074" s="169"/>
      <c r="B1074" s="169"/>
      <c r="C1074" s="169"/>
      <c r="D1074" s="169"/>
      <c r="E1074" s="169"/>
      <c r="F1074" s="169"/>
      <c r="G1074" s="169"/>
      <c r="H1074" s="169"/>
      <c r="I1074" s="169"/>
      <c r="J1074" s="169"/>
      <c r="K1074" s="169"/>
      <c r="L1074" s="169"/>
      <c r="M1074" s="169"/>
      <c r="N1074" s="169"/>
      <c r="O1074" s="169"/>
      <c r="P1074" s="169"/>
      <c r="Q1074" s="169"/>
      <c r="R1074" s="169"/>
      <c r="S1074" s="169"/>
      <c r="T1074" s="169"/>
      <c r="U1074" s="169"/>
      <c r="V1074" s="169"/>
      <c r="W1074" s="169"/>
      <c r="X1074" s="169"/>
      <c r="Y1074" s="169"/>
      <c r="Z1074" s="169"/>
      <c r="AA1074" s="169"/>
      <c r="AB1074" s="169"/>
      <c r="AC1074" s="169"/>
      <c r="AD1074" s="169"/>
      <c r="AE1074" s="169"/>
    </row>
    <row r="1075" spans="1:31" ht="13.9" customHeight="1">
      <c r="A1075" s="169"/>
      <c r="B1075" s="169"/>
      <c r="C1075" s="169"/>
      <c r="D1075" s="169"/>
      <c r="E1075" s="169"/>
      <c r="F1075" s="169"/>
      <c r="G1075" s="169"/>
      <c r="H1075" s="169"/>
      <c r="I1075" s="169"/>
      <c r="J1075" s="169"/>
      <c r="K1075" s="169"/>
      <c r="L1075" s="169"/>
      <c r="M1075" s="169"/>
      <c r="N1075" s="169"/>
      <c r="O1075" s="169"/>
      <c r="P1075" s="169"/>
      <c r="Q1075" s="169"/>
      <c r="R1075" s="169"/>
      <c r="S1075" s="169"/>
      <c r="T1075" s="169"/>
      <c r="U1075" s="169"/>
      <c r="V1075" s="169"/>
      <c r="W1075" s="169"/>
      <c r="X1075" s="169"/>
      <c r="Y1075" s="169"/>
      <c r="Z1075" s="169"/>
      <c r="AA1075" s="169"/>
      <c r="AB1075" s="169"/>
      <c r="AC1075" s="169"/>
      <c r="AD1075" s="169"/>
      <c r="AE1075" s="169"/>
    </row>
    <row r="1076" spans="1:31" ht="13.9" customHeight="1">
      <c r="A1076" s="169"/>
      <c r="B1076" s="169"/>
      <c r="C1076" s="169"/>
      <c r="D1076" s="169"/>
      <c r="E1076" s="169"/>
      <c r="F1076" s="169"/>
      <c r="G1076" s="169"/>
      <c r="H1076" s="169"/>
      <c r="I1076" s="169"/>
      <c r="J1076" s="169"/>
      <c r="K1076" s="169"/>
      <c r="L1076" s="169"/>
      <c r="M1076" s="169"/>
      <c r="N1076" s="169"/>
      <c r="O1076" s="169"/>
      <c r="P1076" s="169"/>
      <c r="Q1076" s="169"/>
      <c r="R1076" s="169"/>
      <c r="S1076" s="169"/>
      <c r="T1076" s="169"/>
      <c r="U1076" s="169"/>
      <c r="V1076" s="169"/>
      <c r="W1076" s="169"/>
      <c r="X1076" s="169"/>
      <c r="Y1076" s="169"/>
      <c r="Z1076" s="169"/>
      <c r="AA1076" s="169"/>
      <c r="AB1076" s="169"/>
      <c r="AC1076" s="169"/>
      <c r="AD1076" s="169"/>
      <c r="AE1076" s="169"/>
    </row>
    <row r="1077" spans="1:31" ht="13.9" customHeight="1">
      <c r="A1077" s="169"/>
      <c r="B1077" s="169"/>
      <c r="C1077" s="169"/>
      <c r="D1077" s="169"/>
      <c r="E1077" s="169"/>
      <c r="F1077" s="169"/>
      <c r="G1077" s="169"/>
      <c r="H1077" s="169"/>
      <c r="I1077" s="169"/>
      <c r="J1077" s="169"/>
      <c r="K1077" s="169"/>
      <c r="L1077" s="169"/>
      <c r="M1077" s="169"/>
      <c r="N1077" s="169"/>
      <c r="O1077" s="169"/>
      <c r="P1077" s="169"/>
      <c r="Q1077" s="169"/>
      <c r="R1077" s="169"/>
      <c r="S1077" s="169"/>
      <c r="T1077" s="169"/>
      <c r="U1077" s="169"/>
      <c r="V1077" s="169"/>
      <c r="W1077" s="169"/>
      <c r="X1077" s="169"/>
      <c r="Y1077" s="169"/>
      <c r="Z1077" s="169"/>
      <c r="AA1077" s="169"/>
      <c r="AB1077" s="169"/>
      <c r="AC1077" s="169"/>
      <c r="AD1077" s="169"/>
      <c r="AE1077" s="169"/>
    </row>
    <row r="1078" spans="1:31" ht="13.9" customHeight="1">
      <c r="A1078" s="169"/>
      <c r="B1078" s="169"/>
      <c r="C1078" s="169"/>
      <c r="D1078" s="169"/>
      <c r="E1078" s="169"/>
      <c r="F1078" s="169"/>
      <c r="G1078" s="169"/>
      <c r="H1078" s="169"/>
      <c r="I1078" s="169"/>
      <c r="J1078" s="169"/>
      <c r="K1078" s="169"/>
      <c r="L1078" s="169"/>
      <c r="M1078" s="169"/>
      <c r="N1078" s="169"/>
      <c r="O1078" s="169"/>
      <c r="P1078" s="169"/>
      <c r="Q1078" s="169"/>
      <c r="R1078" s="169"/>
      <c r="S1078" s="169"/>
      <c r="T1078" s="169"/>
      <c r="U1078" s="169"/>
      <c r="V1078" s="169"/>
      <c r="W1078" s="169"/>
      <c r="X1078" s="169"/>
      <c r="Y1078" s="169"/>
      <c r="Z1078" s="169"/>
      <c r="AA1078" s="169"/>
      <c r="AB1078" s="169"/>
      <c r="AC1078" s="169"/>
      <c r="AD1078" s="169"/>
      <c r="AE1078" s="169"/>
    </row>
    <row r="1079" spans="1:31" ht="13.9" customHeight="1">
      <c r="A1079" s="169"/>
      <c r="B1079" s="169"/>
      <c r="C1079" s="169"/>
      <c r="D1079" s="169"/>
      <c r="E1079" s="169"/>
      <c r="F1079" s="169"/>
      <c r="G1079" s="169"/>
      <c r="H1079" s="169"/>
      <c r="I1079" s="169"/>
      <c r="J1079" s="169"/>
      <c r="K1079" s="169"/>
      <c r="L1079" s="169"/>
      <c r="M1079" s="169"/>
      <c r="N1079" s="169"/>
      <c r="O1079" s="169"/>
      <c r="P1079" s="169"/>
      <c r="Q1079" s="169"/>
      <c r="R1079" s="169"/>
      <c r="S1079" s="169"/>
      <c r="T1079" s="169"/>
      <c r="U1079" s="169"/>
      <c r="V1079" s="169"/>
      <c r="W1079" s="169"/>
      <c r="X1079" s="169"/>
      <c r="Y1079" s="169"/>
      <c r="Z1079" s="169"/>
      <c r="AA1079" s="169"/>
      <c r="AB1079" s="169"/>
      <c r="AC1079" s="169"/>
      <c r="AD1079" s="169"/>
      <c r="AE1079" s="169"/>
    </row>
    <row r="1080" spans="1:31" ht="13.9" customHeight="1">
      <c r="A1080" s="169"/>
      <c r="B1080" s="169"/>
      <c r="C1080" s="169"/>
      <c r="D1080" s="169"/>
      <c r="E1080" s="169"/>
      <c r="F1080" s="169"/>
      <c r="G1080" s="169"/>
      <c r="H1080" s="169"/>
      <c r="I1080" s="169"/>
      <c r="J1080" s="169"/>
      <c r="K1080" s="169"/>
      <c r="L1080" s="169"/>
      <c r="M1080" s="169"/>
      <c r="N1080" s="169"/>
      <c r="O1080" s="169"/>
      <c r="P1080" s="169"/>
      <c r="Q1080" s="169"/>
      <c r="R1080" s="169"/>
      <c r="S1080" s="169"/>
      <c r="T1080" s="169"/>
      <c r="U1080" s="169"/>
      <c r="V1080" s="169"/>
      <c r="W1080" s="169"/>
      <c r="X1080" s="169"/>
      <c r="Y1080" s="169"/>
      <c r="Z1080" s="169"/>
      <c r="AA1080" s="169"/>
      <c r="AB1080" s="169"/>
      <c r="AC1080" s="169"/>
      <c r="AD1080" s="169"/>
      <c r="AE1080" s="169"/>
    </row>
    <row r="1081" spans="1:31" ht="13.9" customHeight="1">
      <c r="A1081" s="169"/>
      <c r="B1081" s="169"/>
      <c r="C1081" s="169"/>
      <c r="D1081" s="169"/>
      <c r="E1081" s="169"/>
      <c r="F1081" s="169"/>
      <c r="G1081" s="169"/>
      <c r="H1081" s="169"/>
      <c r="I1081" s="169"/>
      <c r="J1081" s="169"/>
      <c r="K1081" s="169"/>
      <c r="L1081" s="169"/>
      <c r="M1081" s="169"/>
      <c r="N1081" s="169"/>
      <c r="O1081" s="169"/>
      <c r="P1081" s="169"/>
      <c r="Q1081" s="169"/>
      <c r="R1081" s="169"/>
      <c r="S1081" s="169"/>
      <c r="T1081" s="169"/>
      <c r="U1081" s="169"/>
      <c r="V1081" s="169"/>
      <c r="W1081" s="169"/>
      <c r="X1081" s="169"/>
      <c r="Y1081" s="169"/>
      <c r="Z1081" s="169"/>
      <c r="AA1081" s="169"/>
      <c r="AB1081" s="169"/>
      <c r="AC1081" s="169"/>
      <c r="AD1081" s="169"/>
      <c r="AE1081" s="169"/>
    </row>
    <row r="1082" spans="1:31" ht="13.9" customHeight="1">
      <c r="A1082" s="169"/>
      <c r="B1082" s="169"/>
      <c r="C1082" s="169"/>
      <c r="D1082" s="169"/>
      <c r="E1082" s="169"/>
      <c r="F1082" s="169"/>
      <c r="G1082" s="169"/>
      <c r="H1082" s="169"/>
      <c r="I1082" s="169"/>
      <c r="J1082" s="169"/>
      <c r="K1082" s="169"/>
      <c r="L1082" s="169"/>
      <c r="M1082" s="169"/>
      <c r="N1082" s="169"/>
      <c r="O1082" s="169"/>
      <c r="P1082" s="169"/>
      <c r="Q1082" s="169"/>
      <c r="R1082" s="169"/>
      <c r="S1082" s="169"/>
      <c r="T1082" s="169"/>
      <c r="U1082" s="169"/>
      <c r="V1082" s="169"/>
      <c r="W1082" s="169"/>
      <c r="X1082" s="169"/>
      <c r="Y1082" s="169"/>
      <c r="Z1082" s="169"/>
      <c r="AA1082" s="169"/>
      <c r="AB1082" s="169"/>
      <c r="AC1082" s="169"/>
      <c r="AD1082" s="169"/>
      <c r="AE1082" s="169"/>
    </row>
  </sheetData>
  <sheetProtection password="CAE7" sheet="1" objects="1" scenarios="1"/>
  <mergeCells count="191">
    <mergeCell ref="AC87:AH87"/>
    <mergeCell ref="A61:E61"/>
    <mergeCell ref="F61:I61"/>
    <mergeCell ref="AC61:AH61"/>
    <mergeCell ref="A62:I62"/>
    <mergeCell ref="J62:O62"/>
    <mergeCell ref="P62:U62"/>
    <mergeCell ref="J52:T52"/>
    <mergeCell ref="Z52:AF52"/>
    <mergeCell ref="J53:T59"/>
    <mergeCell ref="U54:AH54"/>
    <mergeCell ref="F57:H57"/>
    <mergeCell ref="J60:T61"/>
    <mergeCell ref="B90:J90"/>
    <mergeCell ref="L90:Q90"/>
    <mergeCell ref="B101:J101"/>
    <mergeCell ref="L101:Q101"/>
    <mergeCell ref="A69:G69"/>
    <mergeCell ref="J69:O69"/>
    <mergeCell ref="A71:G71"/>
    <mergeCell ref="A73:G73"/>
    <mergeCell ref="S87:AA87"/>
    <mergeCell ref="A49:F49"/>
    <mergeCell ref="G49:K49"/>
    <mergeCell ref="L49:M49"/>
    <mergeCell ref="O49:AH49"/>
    <mergeCell ref="J50:T51"/>
    <mergeCell ref="U50:Y53"/>
    <mergeCell ref="Z50:AF51"/>
    <mergeCell ref="AG50:AH53"/>
    <mergeCell ref="F51:G51"/>
    <mergeCell ref="R46:AH48"/>
    <mergeCell ref="S45:AA45"/>
    <mergeCell ref="AC45:AH45"/>
    <mergeCell ref="B44:J44"/>
    <mergeCell ref="L44:Q44"/>
    <mergeCell ref="S43:AA43"/>
    <mergeCell ref="AC43:AH43"/>
    <mergeCell ref="B42:J42"/>
    <mergeCell ref="L42:Q42"/>
    <mergeCell ref="S44:AA44"/>
    <mergeCell ref="AC44:AH44"/>
    <mergeCell ref="B43:J43"/>
    <mergeCell ref="L43:Q43"/>
    <mergeCell ref="R30:R45"/>
    <mergeCell ref="AC32:AH32"/>
    <mergeCell ref="B32:J32"/>
    <mergeCell ref="L32:Q32"/>
    <mergeCell ref="S33:AA33"/>
    <mergeCell ref="AC33:AH33"/>
    <mergeCell ref="B36:J36"/>
    <mergeCell ref="L36:Q36"/>
    <mergeCell ref="S36:AA36"/>
    <mergeCell ref="AC36:AH36"/>
    <mergeCell ref="A37:A39"/>
    <mergeCell ref="B37:J37"/>
    <mergeCell ref="L37:Q37"/>
    <mergeCell ref="S39:AA39"/>
    <mergeCell ref="AC39:AH39"/>
    <mergeCell ref="B38:J38"/>
    <mergeCell ref="L38:Q38"/>
    <mergeCell ref="S40:AA40"/>
    <mergeCell ref="AC40:AH40"/>
    <mergeCell ref="B39:J39"/>
    <mergeCell ref="L39:Q39"/>
    <mergeCell ref="A40:A44"/>
    <mergeCell ref="S37:AA37"/>
    <mergeCell ref="AC37:AH37"/>
    <mergeCell ref="S41:AA41"/>
    <mergeCell ref="AC41:AH41"/>
    <mergeCell ref="B40:J40"/>
    <mergeCell ref="L40:Q40"/>
    <mergeCell ref="S42:AA42"/>
    <mergeCell ref="AC42:AH42"/>
    <mergeCell ref="B41:J41"/>
    <mergeCell ref="L41:Q41"/>
    <mergeCell ref="S38:AA38"/>
    <mergeCell ref="AC38:AH38"/>
    <mergeCell ref="B29:J29"/>
    <mergeCell ref="L29:Q29"/>
    <mergeCell ref="S30:AA30"/>
    <mergeCell ref="AC30:AH30"/>
    <mergeCell ref="R26:R29"/>
    <mergeCell ref="B35:J35"/>
    <mergeCell ref="L35:Q35"/>
    <mergeCell ref="AC27:AH27"/>
    <mergeCell ref="B26:J26"/>
    <mergeCell ref="L26:Q26"/>
    <mergeCell ref="S28:AA28"/>
    <mergeCell ref="AC28:AH28"/>
    <mergeCell ref="B33:J33"/>
    <mergeCell ref="L33:Q33"/>
    <mergeCell ref="S35:AA35"/>
    <mergeCell ref="AC35:AH35"/>
    <mergeCell ref="B34:J34"/>
    <mergeCell ref="L34:Q34"/>
    <mergeCell ref="S34:AA34"/>
    <mergeCell ref="AC34:AH34"/>
    <mergeCell ref="A30:A36"/>
    <mergeCell ref="B30:J30"/>
    <mergeCell ref="L30:Q30"/>
    <mergeCell ref="S31:AA31"/>
    <mergeCell ref="AC31:AH31"/>
    <mergeCell ref="B27:J27"/>
    <mergeCell ref="L27:Q27"/>
    <mergeCell ref="S29:AA29"/>
    <mergeCell ref="AC29:AH29"/>
    <mergeCell ref="B28:J28"/>
    <mergeCell ref="L28:Q28"/>
    <mergeCell ref="A21:A29"/>
    <mergeCell ref="B21:J21"/>
    <mergeCell ref="L21:Q21"/>
    <mergeCell ref="S23:AA23"/>
    <mergeCell ref="AC23:AH23"/>
    <mergeCell ref="B23:J23"/>
    <mergeCell ref="L23:Q23"/>
    <mergeCell ref="S24:AA24"/>
    <mergeCell ref="AC24:AH24"/>
    <mergeCell ref="B31:J31"/>
    <mergeCell ref="L31:Q31"/>
    <mergeCell ref="S32:AA32"/>
    <mergeCell ref="S27:AA27"/>
    <mergeCell ref="S25:AA25"/>
    <mergeCell ref="AC25:AH25"/>
    <mergeCell ref="B24:J24"/>
    <mergeCell ref="L24:Q24"/>
    <mergeCell ref="S26:AA26"/>
    <mergeCell ref="AC26:AH26"/>
    <mergeCell ref="B25:J25"/>
    <mergeCell ref="L25:Q25"/>
    <mergeCell ref="B22:J22"/>
    <mergeCell ref="R18:R25"/>
    <mergeCell ref="S19:AA19"/>
    <mergeCell ref="S22:AA22"/>
    <mergeCell ref="AC22:AH22"/>
    <mergeCell ref="L18:Q18"/>
    <mergeCell ref="S20:AA20"/>
    <mergeCell ref="AC20:AH20"/>
    <mergeCell ref="AC19:AH19"/>
    <mergeCell ref="S21:AA21"/>
    <mergeCell ref="AC21:AH21"/>
    <mergeCell ref="L22:Q22"/>
    <mergeCell ref="A17:G17"/>
    <mergeCell ref="S18:AA18"/>
    <mergeCell ref="P16:Q16"/>
    <mergeCell ref="R16:S16"/>
    <mergeCell ref="T16:AA16"/>
    <mergeCell ref="AB16:AH16"/>
    <mergeCell ref="AC13:AH13"/>
    <mergeCell ref="B14:AE14"/>
    <mergeCell ref="AF14:AH14"/>
    <mergeCell ref="B15:AE15"/>
    <mergeCell ref="AF15:AH15"/>
    <mergeCell ref="AC18:AH18"/>
    <mergeCell ref="A18:A20"/>
    <mergeCell ref="B18:J18"/>
    <mergeCell ref="B19:J19"/>
    <mergeCell ref="L19:Q19"/>
    <mergeCell ref="B20:J20"/>
    <mergeCell ref="L20:Q20"/>
    <mergeCell ref="A10:O11"/>
    <mergeCell ref="P10:AH11"/>
    <mergeCell ref="A12:A16"/>
    <mergeCell ref="B12:G12"/>
    <mergeCell ref="I12:O12"/>
    <mergeCell ref="P12:V12"/>
    <mergeCell ref="W12:AB12"/>
    <mergeCell ref="AC12:AH12"/>
    <mergeCell ref="B13:G13"/>
    <mergeCell ref="I13:O13"/>
    <mergeCell ref="B16:F16"/>
    <mergeCell ref="G16:H16"/>
    <mergeCell ref="P13:V13"/>
    <mergeCell ref="W13:AB13"/>
    <mergeCell ref="D7:F7"/>
    <mergeCell ref="S7:U7"/>
    <mergeCell ref="AF7:AG7"/>
    <mergeCell ref="A8:O9"/>
    <mergeCell ref="AF8:AG8"/>
    <mergeCell ref="P9:T9"/>
    <mergeCell ref="U9:AH9"/>
    <mergeCell ref="G1:W4"/>
    <mergeCell ref="X1:AC4"/>
    <mergeCell ref="AD1:AH3"/>
    <mergeCell ref="B6:C6"/>
    <mergeCell ref="D6:F6"/>
    <mergeCell ref="G6:M6"/>
    <mergeCell ref="P6:T6"/>
    <mergeCell ref="U6:AB6"/>
    <mergeCell ref="AC6:AE6"/>
    <mergeCell ref="AF6:AG6"/>
  </mergeCells>
  <dataValidations disablePrompts="1" count="4">
    <dataValidation type="list" allowBlank="1" showInputMessage="1" showErrorMessage="1" sqref="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U17 H17">
      <formula1>$AI$49:$AI$49</formula1>
    </dataValidation>
    <dataValidation type="list" allowBlank="1" showInputMessage="1" showErrorMessage="1" sqref="G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G65592 JC65592 SY65592 ACU65592 AMQ65592 AWM65592 BGI65592 BQE65592 CAA65592 CJW65592 CTS65592 DDO65592 DNK65592 DXG65592 EHC65592 EQY65592 FAU65592 FKQ65592 FUM65592 GEI65592 GOE65592 GYA65592 HHW65592 HRS65592 IBO65592 ILK65592 IVG65592 JFC65592 JOY65592 JYU65592 KIQ65592 KSM65592 LCI65592 LME65592 LWA65592 MFW65592 MPS65592 MZO65592 NJK65592 NTG65592 ODC65592 OMY65592 OWU65592 PGQ65592 PQM65592 QAI65592 QKE65592 QUA65592 RDW65592 RNS65592 RXO65592 SHK65592 SRG65592 TBC65592 TKY65592 TUU65592 UEQ65592 UOM65592 UYI65592 VIE65592 VSA65592 WBW65592 WLS65592 WVO65592 G131128 JC131128 SY131128 ACU131128 AMQ131128 AWM131128 BGI131128 BQE131128 CAA131128 CJW131128 CTS131128 DDO131128 DNK131128 DXG131128 EHC131128 EQY131128 FAU131128 FKQ131128 FUM131128 GEI131128 GOE131128 GYA131128 HHW131128 HRS131128 IBO131128 ILK131128 IVG131128 JFC131128 JOY131128 JYU131128 KIQ131128 KSM131128 LCI131128 LME131128 LWA131128 MFW131128 MPS131128 MZO131128 NJK131128 NTG131128 ODC131128 OMY131128 OWU131128 PGQ131128 PQM131128 QAI131128 QKE131128 QUA131128 RDW131128 RNS131128 RXO131128 SHK131128 SRG131128 TBC131128 TKY131128 TUU131128 UEQ131128 UOM131128 UYI131128 VIE131128 VSA131128 WBW131128 WLS131128 WVO131128 G196664 JC196664 SY196664 ACU196664 AMQ196664 AWM196664 BGI196664 BQE196664 CAA196664 CJW196664 CTS196664 DDO196664 DNK196664 DXG196664 EHC196664 EQY196664 FAU196664 FKQ196664 FUM196664 GEI196664 GOE196664 GYA196664 HHW196664 HRS196664 IBO196664 ILK196664 IVG196664 JFC196664 JOY196664 JYU196664 KIQ196664 KSM196664 LCI196664 LME196664 LWA196664 MFW196664 MPS196664 MZO196664 NJK196664 NTG196664 ODC196664 OMY196664 OWU196664 PGQ196664 PQM196664 QAI196664 QKE196664 QUA196664 RDW196664 RNS196664 RXO196664 SHK196664 SRG196664 TBC196664 TKY196664 TUU196664 UEQ196664 UOM196664 UYI196664 VIE196664 VSA196664 WBW196664 WLS196664 WVO196664 G262200 JC262200 SY262200 ACU262200 AMQ262200 AWM262200 BGI262200 BQE262200 CAA262200 CJW262200 CTS262200 DDO262200 DNK262200 DXG262200 EHC262200 EQY262200 FAU262200 FKQ262200 FUM262200 GEI262200 GOE262200 GYA262200 HHW262200 HRS262200 IBO262200 ILK262200 IVG262200 JFC262200 JOY262200 JYU262200 KIQ262200 KSM262200 LCI262200 LME262200 LWA262200 MFW262200 MPS262200 MZO262200 NJK262200 NTG262200 ODC262200 OMY262200 OWU262200 PGQ262200 PQM262200 QAI262200 QKE262200 QUA262200 RDW262200 RNS262200 RXO262200 SHK262200 SRG262200 TBC262200 TKY262200 TUU262200 UEQ262200 UOM262200 UYI262200 VIE262200 VSA262200 WBW262200 WLS262200 WVO262200 G327736 JC327736 SY327736 ACU327736 AMQ327736 AWM327736 BGI327736 BQE327736 CAA327736 CJW327736 CTS327736 DDO327736 DNK327736 DXG327736 EHC327736 EQY327736 FAU327736 FKQ327736 FUM327736 GEI327736 GOE327736 GYA327736 HHW327736 HRS327736 IBO327736 ILK327736 IVG327736 JFC327736 JOY327736 JYU327736 KIQ327736 KSM327736 LCI327736 LME327736 LWA327736 MFW327736 MPS327736 MZO327736 NJK327736 NTG327736 ODC327736 OMY327736 OWU327736 PGQ327736 PQM327736 QAI327736 QKE327736 QUA327736 RDW327736 RNS327736 RXO327736 SHK327736 SRG327736 TBC327736 TKY327736 TUU327736 UEQ327736 UOM327736 UYI327736 VIE327736 VSA327736 WBW327736 WLS327736 WVO327736 G393272 JC393272 SY393272 ACU393272 AMQ393272 AWM393272 BGI393272 BQE393272 CAA393272 CJW393272 CTS393272 DDO393272 DNK393272 DXG393272 EHC393272 EQY393272 FAU393272 FKQ393272 FUM393272 GEI393272 GOE393272 GYA393272 HHW393272 HRS393272 IBO393272 ILK393272 IVG393272 JFC393272 JOY393272 JYU393272 KIQ393272 KSM393272 LCI393272 LME393272 LWA393272 MFW393272 MPS393272 MZO393272 NJK393272 NTG393272 ODC393272 OMY393272 OWU393272 PGQ393272 PQM393272 QAI393272 QKE393272 QUA393272 RDW393272 RNS393272 RXO393272 SHK393272 SRG393272 TBC393272 TKY393272 TUU393272 UEQ393272 UOM393272 UYI393272 VIE393272 VSA393272 WBW393272 WLS393272 WVO393272 G458808 JC458808 SY458808 ACU458808 AMQ458808 AWM458808 BGI458808 BQE458808 CAA458808 CJW458808 CTS458808 DDO458808 DNK458808 DXG458808 EHC458808 EQY458808 FAU458808 FKQ458808 FUM458808 GEI458808 GOE458808 GYA458808 HHW458808 HRS458808 IBO458808 ILK458808 IVG458808 JFC458808 JOY458808 JYU458808 KIQ458808 KSM458808 LCI458808 LME458808 LWA458808 MFW458808 MPS458808 MZO458808 NJK458808 NTG458808 ODC458808 OMY458808 OWU458808 PGQ458808 PQM458808 QAI458808 QKE458808 QUA458808 RDW458808 RNS458808 RXO458808 SHK458808 SRG458808 TBC458808 TKY458808 TUU458808 UEQ458808 UOM458808 UYI458808 VIE458808 VSA458808 WBW458808 WLS458808 WVO458808 G524344 JC524344 SY524344 ACU524344 AMQ524344 AWM524344 BGI524344 BQE524344 CAA524344 CJW524344 CTS524344 DDO524344 DNK524344 DXG524344 EHC524344 EQY524344 FAU524344 FKQ524344 FUM524344 GEI524344 GOE524344 GYA524344 HHW524344 HRS524344 IBO524344 ILK524344 IVG524344 JFC524344 JOY524344 JYU524344 KIQ524344 KSM524344 LCI524344 LME524344 LWA524344 MFW524344 MPS524344 MZO524344 NJK524344 NTG524344 ODC524344 OMY524344 OWU524344 PGQ524344 PQM524344 QAI524344 QKE524344 QUA524344 RDW524344 RNS524344 RXO524344 SHK524344 SRG524344 TBC524344 TKY524344 TUU524344 UEQ524344 UOM524344 UYI524344 VIE524344 VSA524344 WBW524344 WLS524344 WVO524344 G589880 JC589880 SY589880 ACU589880 AMQ589880 AWM589880 BGI589880 BQE589880 CAA589880 CJW589880 CTS589880 DDO589880 DNK589880 DXG589880 EHC589880 EQY589880 FAU589880 FKQ589880 FUM589880 GEI589880 GOE589880 GYA589880 HHW589880 HRS589880 IBO589880 ILK589880 IVG589880 JFC589880 JOY589880 JYU589880 KIQ589880 KSM589880 LCI589880 LME589880 LWA589880 MFW589880 MPS589880 MZO589880 NJK589880 NTG589880 ODC589880 OMY589880 OWU589880 PGQ589880 PQM589880 QAI589880 QKE589880 QUA589880 RDW589880 RNS589880 RXO589880 SHK589880 SRG589880 TBC589880 TKY589880 TUU589880 UEQ589880 UOM589880 UYI589880 VIE589880 VSA589880 WBW589880 WLS589880 WVO589880 G655416 JC655416 SY655416 ACU655416 AMQ655416 AWM655416 BGI655416 BQE655416 CAA655416 CJW655416 CTS655416 DDO655416 DNK655416 DXG655416 EHC655416 EQY655416 FAU655416 FKQ655416 FUM655416 GEI655416 GOE655416 GYA655416 HHW655416 HRS655416 IBO655416 ILK655416 IVG655416 JFC655416 JOY655416 JYU655416 KIQ655416 KSM655416 LCI655416 LME655416 LWA655416 MFW655416 MPS655416 MZO655416 NJK655416 NTG655416 ODC655416 OMY655416 OWU655416 PGQ655416 PQM655416 QAI655416 QKE655416 QUA655416 RDW655416 RNS655416 RXO655416 SHK655416 SRG655416 TBC655416 TKY655416 TUU655416 UEQ655416 UOM655416 UYI655416 VIE655416 VSA655416 WBW655416 WLS655416 WVO655416 G720952 JC720952 SY720952 ACU720952 AMQ720952 AWM720952 BGI720952 BQE720952 CAA720952 CJW720952 CTS720952 DDO720952 DNK720952 DXG720952 EHC720952 EQY720952 FAU720952 FKQ720952 FUM720952 GEI720952 GOE720952 GYA720952 HHW720952 HRS720952 IBO720952 ILK720952 IVG720952 JFC720952 JOY720952 JYU720952 KIQ720952 KSM720952 LCI720952 LME720952 LWA720952 MFW720952 MPS720952 MZO720952 NJK720952 NTG720952 ODC720952 OMY720952 OWU720952 PGQ720952 PQM720952 QAI720952 QKE720952 QUA720952 RDW720952 RNS720952 RXO720952 SHK720952 SRG720952 TBC720952 TKY720952 TUU720952 UEQ720952 UOM720952 UYI720952 VIE720952 VSA720952 WBW720952 WLS720952 WVO720952 G786488 JC786488 SY786488 ACU786488 AMQ786488 AWM786488 BGI786488 BQE786488 CAA786488 CJW786488 CTS786488 DDO786488 DNK786488 DXG786488 EHC786488 EQY786488 FAU786488 FKQ786488 FUM786488 GEI786488 GOE786488 GYA786488 HHW786488 HRS786488 IBO786488 ILK786488 IVG786488 JFC786488 JOY786488 JYU786488 KIQ786488 KSM786488 LCI786488 LME786488 LWA786488 MFW786488 MPS786488 MZO786488 NJK786488 NTG786488 ODC786488 OMY786488 OWU786488 PGQ786488 PQM786488 QAI786488 QKE786488 QUA786488 RDW786488 RNS786488 RXO786488 SHK786488 SRG786488 TBC786488 TKY786488 TUU786488 UEQ786488 UOM786488 UYI786488 VIE786488 VSA786488 WBW786488 WLS786488 WVO786488 G852024 JC852024 SY852024 ACU852024 AMQ852024 AWM852024 BGI852024 BQE852024 CAA852024 CJW852024 CTS852024 DDO852024 DNK852024 DXG852024 EHC852024 EQY852024 FAU852024 FKQ852024 FUM852024 GEI852024 GOE852024 GYA852024 HHW852024 HRS852024 IBO852024 ILK852024 IVG852024 JFC852024 JOY852024 JYU852024 KIQ852024 KSM852024 LCI852024 LME852024 LWA852024 MFW852024 MPS852024 MZO852024 NJK852024 NTG852024 ODC852024 OMY852024 OWU852024 PGQ852024 PQM852024 QAI852024 QKE852024 QUA852024 RDW852024 RNS852024 RXO852024 SHK852024 SRG852024 TBC852024 TKY852024 TUU852024 UEQ852024 UOM852024 UYI852024 VIE852024 VSA852024 WBW852024 WLS852024 WVO852024 G917560 JC917560 SY917560 ACU917560 AMQ917560 AWM917560 BGI917560 BQE917560 CAA917560 CJW917560 CTS917560 DDO917560 DNK917560 DXG917560 EHC917560 EQY917560 FAU917560 FKQ917560 FUM917560 GEI917560 GOE917560 GYA917560 HHW917560 HRS917560 IBO917560 ILK917560 IVG917560 JFC917560 JOY917560 JYU917560 KIQ917560 KSM917560 LCI917560 LME917560 LWA917560 MFW917560 MPS917560 MZO917560 NJK917560 NTG917560 ODC917560 OMY917560 OWU917560 PGQ917560 PQM917560 QAI917560 QKE917560 QUA917560 RDW917560 RNS917560 RXO917560 SHK917560 SRG917560 TBC917560 TKY917560 TUU917560 UEQ917560 UOM917560 UYI917560 VIE917560 VSA917560 WBW917560 WLS917560 WVO917560 G983096 JC983096 SY983096 ACU983096 AMQ983096 AWM983096 BGI983096 BQE983096 CAA983096 CJW983096 CTS983096 DDO983096 DNK983096 DXG983096 EHC983096 EQY983096 FAU983096 FKQ983096 FUM983096 GEI983096 GOE983096 GYA983096 HHW983096 HRS983096 IBO983096 ILK983096 IVG983096 JFC983096 JOY983096 JYU983096 KIQ983096 KSM983096 LCI983096 LME983096 LWA983096 MFW983096 MPS983096 MZO983096 NJK983096 NTG983096 ODC983096 OMY983096 OWU983096 PGQ983096 PQM983096 QAI983096 QKE983096 QUA983096 RDW983096 RNS983096 RXO983096 SHK983096 SRG983096 TBC983096 TKY983096 TUU983096 UEQ983096 UOM983096 UYI983096 VIE983096 VSA983096 WBW983096 WLS983096 WVO983096 I57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WVQ57 I65593 JE65593 TA65593 ACW65593 AMS65593 AWO65593 BGK65593 BQG65593 CAC65593 CJY65593 CTU65593 DDQ65593 DNM65593 DXI65593 EHE65593 ERA65593 FAW65593 FKS65593 FUO65593 GEK65593 GOG65593 GYC65593 HHY65593 HRU65593 IBQ65593 ILM65593 IVI65593 JFE65593 JPA65593 JYW65593 KIS65593 KSO65593 LCK65593 LMG65593 LWC65593 MFY65593 MPU65593 MZQ65593 NJM65593 NTI65593 ODE65593 ONA65593 OWW65593 PGS65593 PQO65593 QAK65593 QKG65593 QUC65593 RDY65593 RNU65593 RXQ65593 SHM65593 SRI65593 TBE65593 TLA65593 TUW65593 UES65593 UOO65593 UYK65593 VIG65593 VSC65593 WBY65593 WLU65593 WVQ65593 I131129 JE131129 TA131129 ACW131129 AMS131129 AWO131129 BGK131129 BQG131129 CAC131129 CJY131129 CTU131129 DDQ131129 DNM131129 DXI131129 EHE131129 ERA131129 FAW131129 FKS131129 FUO131129 GEK131129 GOG131129 GYC131129 HHY131129 HRU131129 IBQ131129 ILM131129 IVI131129 JFE131129 JPA131129 JYW131129 KIS131129 KSO131129 LCK131129 LMG131129 LWC131129 MFY131129 MPU131129 MZQ131129 NJM131129 NTI131129 ODE131129 ONA131129 OWW131129 PGS131129 PQO131129 QAK131129 QKG131129 QUC131129 RDY131129 RNU131129 RXQ131129 SHM131129 SRI131129 TBE131129 TLA131129 TUW131129 UES131129 UOO131129 UYK131129 VIG131129 VSC131129 WBY131129 WLU131129 WVQ131129 I196665 JE196665 TA196665 ACW196665 AMS196665 AWO196665 BGK196665 BQG196665 CAC196665 CJY196665 CTU196665 DDQ196665 DNM196665 DXI196665 EHE196665 ERA196665 FAW196665 FKS196665 FUO196665 GEK196665 GOG196665 GYC196665 HHY196665 HRU196665 IBQ196665 ILM196665 IVI196665 JFE196665 JPA196665 JYW196665 KIS196665 KSO196665 LCK196665 LMG196665 LWC196665 MFY196665 MPU196665 MZQ196665 NJM196665 NTI196665 ODE196665 ONA196665 OWW196665 PGS196665 PQO196665 QAK196665 QKG196665 QUC196665 RDY196665 RNU196665 RXQ196665 SHM196665 SRI196665 TBE196665 TLA196665 TUW196665 UES196665 UOO196665 UYK196665 VIG196665 VSC196665 WBY196665 WLU196665 WVQ196665 I262201 JE262201 TA262201 ACW262201 AMS262201 AWO262201 BGK262201 BQG262201 CAC262201 CJY262201 CTU262201 DDQ262201 DNM262201 DXI262201 EHE262201 ERA262201 FAW262201 FKS262201 FUO262201 GEK262201 GOG262201 GYC262201 HHY262201 HRU262201 IBQ262201 ILM262201 IVI262201 JFE262201 JPA262201 JYW262201 KIS262201 KSO262201 LCK262201 LMG262201 LWC262201 MFY262201 MPU262201 MZQ262201 NJM262201 NTI262201 ODE262201 ONA262201 OWW262201 PGS262201 PQO262201 QAK262201 QKG262201 QUC262201 RDY262201 RNU262201 RXQ262201 SHM262201 SRI262201 TBE262201 TLA262201 TUW262201 UES262201 UOO262201 UYK262201 VIG262201 VSC262201 WBY262201 WLU262201 WVQ262201 I327737 JE327737 TA327737 ACW327737 AMS327737 AWO327737 BGK327737 BQG327737 CAC327737 CJY327737 CTU327737 DDQ327737 DNM327737 DXI327737 EHE327737 ERA327737 FAW327737 FKS327737 FUO327737 GEK327737 GOG327737 GYC327737 HHY327737 HRU327737 IBQ327737 ILM327737 IVI327737 JFE327737 JPA327737 JYW327737 KIS327737 KSO327737 LCK327737 LMG327737 LWC327737 MFY327737 MPU327737 MZQ327737 NJM327737 NTI327737 ODE327737 ONA327737 OWW327737 PGS327737 PQO327737 QAK327737 QKG327737 QUC327737 RDY327737 RNU327737 RXQ327737 SHM327737 SRI327737 TBE327737 TLA327737 TUW327737 UES327737 UOO327737 UYK327737 VIG327737 VSC327737 WBY327737 WLU327737 WVQ327737 I393273 JE393273 TA393273 ACW393273 AMS393273 AWO393273 BGK393273 BQG393273 CAC393273 CJY393273 CTU393273 DDQ393273 DNM393273 DXI393273 EHE393273 ERA393273 FAW393273 FKS393273 FUO393273 GEK393273 GOG393273 GYC393273 HHY393273 HRU393273 IBQ393273 ILM393273 IVI393273 JFE393273 JPA393273 JYW393273 KIS393273 KSO393273 LCK393273 LMG393273 LWC393273 MFY393273 MPU393273 MZQ393273 NJM393273 NTI393273 ODE393273 ONA393273 OWW393273 PGS393273 PQO393273 QAK393273 QKG393273 QUC393273 RDY393273 RNU393273 RXQ393273 SHM393273 SRI393273 TBE393273 TLA393273 TUW393273 UES393273 UOO393273 UYK393273 VIG393273 VSC393273 WBY393273 WLU393273 WVQ393273 I458809 JE458809 TA458809 ACW458809 AMS458809 AWO458809 BGK458809 BQG458809 CAC458809 CJY458809 CTU458809 DDQ458809 DNM458809 DXI458809 EHE458809 ERA458809 FAW458809 FKS458809 FUO458809 GEK458809 GOG458809 GYC458809 HHY458809 HRU458809 IBQ458809 ILM458809 IVI458809 JFE458809 JPA458809 JYW458809 KIS458809 KSO458809 LCK458809 LMG458809 LWC458809 MFY458809 MPU458809 MZQ458809 NJM458809 NTI458809 ODE458809 ONA458809 OWW458809 PGS458809 PQO458809 QAK458809 QKG458809 QUC458809 RDY458809 RNU458809 RXQ458809 SHM458809 SRI458809 TBE458809 TLA458809 TUW458809 UES458809 UOO458809 UYK458809 VIG458809 VSC458809 WBY458809 WLU458809 WVQ458809 I524345 JE524345 TA524345 ACW524345 AMS524345 AWO524345 BGK524345 BQG524345 CAC524345 CJY524345 CTU524345 DDQ524345 DNM524345 DXI524345 EHE524345 ERA524345 FAW524345 FKS524345 FUO524345 GEK524345 GOG524345 GYC524345 HHY524345 HRU524345 IBQ524345 ILM524345 IVI524345 JFE524345 JPA524345 JYW524345 KIS524345 KSO524345 LCK524345 LMG524345 LWC524345 MFY524345 MPU524345 MZQ524345 NJM524345 NTI524345 ODE524345 ONA524345 OWW524345 PGS524345 PQO524345 QAK524345 QKG524345 QUC524345 RDY524345 RNU524345 RXQ524345 SHM524345 SRI524345 TBE524345 TLA524345 TUW524345 UES524345 UOO524345 UYK524345 VIG524345 VSC524345 WBY524345 WLU524345 WVQ524345 I589881 JE589881 TA589881 ACW589881 AMS589881 AWO589881 BGK589881 BQG589881 CAC589881 CJY589881 CTU589881 DDQ589881 DNM589881 DXI589881 EHE589881 ERA589881 FAW589881 FKS589881 FUO589881 GEK589881 GOG589881 GYC589881 HHY589881 HRU589881 IBQ589881 ILM589881 IVI589881 JFE589881 JPA589881 JYW589881 KIS589881 KSO589881 LCK589881 LMG589881 LWC589881 MFY589881 MPU589881 MZQ589881 NJM589881 NTI589881 ODE589881 ONA589881 OWW589881 PGS589881 PQO589881 QAK589881 QKG589881 QUC589881 RDY589881 RNU589881 RXQ589881 SHM589881 SRI589881 TBE589881 TLA589881 TUW589881 UES589881 UOO589881 UYK589881 VIG589881 VSC589881 WBY589881 WLU589881 WVQ589881 I655417 JE655417 TA655417 ACW655417 AMS655417 AWO655417 BGK655417 BQG655417 CAC655417 CJY655417 CTU655417 DDQ655417 DNM655417 DXI655417 EHE655417 ERA655417 FAW655417 FKS655417 FUO655417 GEK655417 GOG655417 GYC655417 HHY655417 HRU655417 IBQ655417 ILM655417 IVI655417 JFE655417 JPA655417 JYW655417 KIS655417 KSO655417 LCK655417 LMG655417 LWC655417 MFY655417 MPU655417 MZQ655417 NJM655417 NTI655417 ODE655417 ONA655417 OWW655417 PGS655417 PQO655417 QAK655417 QKG655417 QUC655417 RDY655417 RNU655417 RXQ655417 SHM655417 SRI655417 TBE655417 TLA655417 TUW655417 UES655417 UOO655417 UYK655417 VIG655417 VSC655417 WBY655417 WLU655417 WVQ655417 I720953 JE720953 TA720953 ACW720953 AMS720953 AWO720953 BGK720953 BQG720953 CAC720953 CJY720953 CTU720953 DDQ720953 DNM720953 DXI720953 EHE720953 ERA720953 FAW720953 FKS720953 FUO720953 GEK720953 GOG720953 GYC720953 HHY720953 HRU720953 IBQ720953 ILM720953 IVI720953 JFE720953 JPA720953 JYW720953 KIS720953 KSO720953 LCK720953 LMG720953 LWC720953 MFY720953 MPU720953 MZQ720953 NJM720953 NTI720953 ODE720953 ONA720953 OWW720953 PGS720953 PQO720953 QAK720953 QKG720953 QUC720953 RDY720953 RNU720953 RXQ720953 SHM720953 SRI720953 TBE720953 TLA720953 TUW720953 UES720953 UOO720953 UYK720953 VIG720953 VSC720953 WBY720953 WLU720953 WVQ720953 I786489 JE786489 TA786489 ACW786489 AMS786489 AWO786489 BGK786489 BQG786489 CAC786489 CJY786489 CTU786489 DDQ786489 DNM786489 DXI786489 EHE786489 ERA786489 FAW786489 FKS786489 FUO786489 GEK786489 GOG786489 GYC786489 HHY786489 HRU786489 IBQ786489 ILM786489 IVI786489 JFE786489 JPA786489 JYW786489 KIS786489 KSO786489 LCK786489 LMG786489 LWC786489 MFY786489 MPU786489 MZQ786489 NJM786489 NTI786489 ODE786489 ONA786489 OWW786489 PGS786489 PQO786489 QAK786489 QKG786489 QUC786489 RDY786489 RNU786489 RXQ786489 SHM786489 SRI786489 TBE786489 TLA786489 TUW786489 UES786489 UOO786489 UYK786489 VIG786489 VSC786489 WBY786489 WLU786489 WVQ786489 I852025 JE852025 TA852025 ACW852025 AMS852025 AWO852025 BGK852025 BQG852025 CAC852025 CJY852025 CTU852025 DDQ852025 DNM852025 DXI852025 EHE852025 ERA852025 FAW852025 FKS852025 FUO852025 GEK852025 GOG852025 GYC852025 HHY852025 HRU852025 IBQ852025 ILM852025 IVI852025 JFE852025 JPA852025 JYW852025 KIS852025 KSO852025 LCK852025 LMG852025 LWC852025 MFY852025 MPU852025 MZQ852025 NJM852025 NTI852025 ODE852025 ONA852025 OWW852025 PGS852025 PQO852025 QAK852025 QKG852025 QUC852025 RDY852025 RNU852025 RXQ852025 SHM852025 SRI852025 TBE852025 TLA852025 TUW852025 UES852025 UOO852025 UYK852025 VIG852025 VSC852025 WBY852025 WLU852025 WVQ852025 I917561 JE917561 TA917561 ACW917561 AMS917561 AWO917561 BGK917561 BQG917561 CAC917561 CJY917561 CTU917561 DDQ917561 DNM917561 DXI917561 EHE917561 ERA917561 FAW917561 FKS917561 FUO917561 GEK917561 GOG917561 GYC917561 HHY917561 HRU917561 IBQ917561 ILM917561 IVI917561 JFE917561 JPA917561 JYW917561 KIS917561 KSO917561 LCK917561 LMG917561 LWC917561 MFY917561 MPU917561 MZQ917561 NJM917561 NTI917561 ODE917561 ONA917561 OWW917561 PGS917561 PQO917561 QAK917561 QKG917561 QUC917561 RDY917561 RNU917561 RXQ917561 SHM917561 SRI917561 TBE917561 TLA917561 TUW917561 UES917561 UOO917561 UYK917561 VIG917561 VSC917561 WBY917561 WLU917561 WVQ917561 I983097 JE983097 TA983097 ACW983097 AMS983097 AWO983097 BGK983097 BQG983097 CAC983097 CJY983097 CTU983097 DDQ983097 DNM983097 DXI983097 EHE983097 ERA983097 FAW983097 FKS983097 FUO983097 GEK983097 GOG983097 GYC983097 HHY983097 HRU983097 IBQ983097 ILM983097 IVI983097 JFE983097 JPA983097 JYW983097 KIS983097 KSO983097 LCK983097 LMG983097 LWC983097 MFY983097 MPU983097 MZQ983097 NJM983097 NTI983097 ODE983097 ONA983097 OWW983097 PGS983097 PQO983097 QAK983097 QKG983097 QUC983097 RDY983097 RNU983097 RXQ983097 SHM983097 SRI983097 TBE983097 TLA983097 TUW983097 UES983097 UOO983097 UYK983097 VIG983097 VSC983097 WBY983097 WLU983097 WVQ983097">
      <formula1>$AI$5:$AI$7</formula1>
    </dataValidation>
    <dataValidation type="list" allowBlank="1" showInputMessage="1" showErrorMessage="1" sqref="F51:G51 WVN983091:WVO983091 WLR983091:WLS983091 WBV983091:WBW983091 VRZ983091:VSA983091 VID983091:VIE983091 UYH983091:UYI983091 UOL983091:UOM983091 UEP983091:UEQ983091 TUT983091:TUU983091 TKX983091:TKY983091 TBB983091:TBC983091 SRF983091:SRG983091 SHJ983091:SHK983091 RXN983091:RXO983091 RNR983091:RNS983091 RDV983091:RDW983091 QTZ983091:QUA983091 QKD983091:QKE983091 QAH983091:QAI983091 PQL983091:PQM983091 PGP983091:PGQ983091 OWT983091:OWU983091 OMX983091:OMY983091 ODB983091:ODC983091 NTF983091:NTG983091 NJJ983091:NJK983091 MZN983091:MZO983091 MPR983091:MPS983091 MFV983091:MFW983091 LVZ983091:LWA983091 LMD983091:LME983091 LCH983091:LCI983091 KSL983091:KSM983091 KIP983091:KIQ983091 JYT983091:JYU983091 JOX983091:JOY983091 JFB983091:JFC983091 IVF983091:IVG983091 ILJ983091:ILK983091 IBN983091:IBO983091 HRR983091:HRS983091 HHV983091:HHW983091 GXZ983091:GYA983091 GOD983091:GOE983091 GEH983091:GEI983091 FUL983091:FUM983091 FKP983091:FKQ983091 FAT983091:FAU983091 EQX983091:EQY983091 EHB983091:EHC983091 DXF983091:DXG983091 DNJ983091:DNK983091 DDN983091:DDO983091 CTR983091:CTS983091 CJV983091:CJW983091 BZZ983091:CAA983091 BQD983091:BQE983091 BGH983091:BGI983091 AWL983091:AWM983091 AMP983091:AMQ983091 ACT983091:ACU983091 SX983091:SY983091 JB983091:JC983091 F983091:G983091 WVN917555:WVO917555 WLR917555:WLS917555 WBV917555:WBW917555 VRZ917555:VSA917555 VID917555:VIE917555 UYH917555:UYI917555 UOL917555:UOM917555 UEP917555:UEQ917555 TUT917555:TUU917555 TKX917555:TKY917555 TBB917555:TBC917555 SRF917555:SRG917555 SHJ917555:SHK917555 RXN917555:RXO917555 RNR917555:RNS917555 RDV917555:RDW917555 QTZ917555:QUA917555 QKD917555:QKE917555 QAH917555:QAI917555 PQL917555:PQM917555 PGP917555:PGQ917555 OWT917555:OWU917555 OMX917555:OMY917555 ODB917555:ODC917555 NTF917555:NTG917555 NJJ917555:NJK917555 MZN917555:MZO917555 MPR917555:MPS917555 MFV917555:MFW917555 LVZ917555:LWA917555 LMD917555:LME917555 LCH917555:LCI917555 KSL917555:KSM917555 KIP917555:KIQ917555 JYT917555:JYU917555 JOX917555:JOY917555 JFB917555:JFC917555 IVF917555:IVG917555 ILJ917555:ILK917555 IBN917555:IBO917555 HRR917555:HRS917555 HHV917555:HHW917555 GXZ917555:GYA917555 GOD917555:GOE917555 GEH917555:GEI917555 FUL917555:FUM917555 FKP917555:FKQ917555 FAT917555:FAU917555 EQX917555:EQY917555 EHB917555:EHC917555 DXF917555:DXG917555 DNJ917555:DNK917555 DDN917555:DDO917555 CTR917555:CTS917555 CJV917555:CJW917555 BZZ917555:CAA917555 BQD917555:BQE917555 BGH917555:BGI917555 AWL917555:AWM917555 AMP917555:AMQ917555 ACT917555:ACU917555 SX917555:SY917555 JB917555:JC917555 F917555:G917555 WVN852019:WVO852019 WLR852019:WLS852019 WBV852019:WBW852019 VRZ852019:VSA852019 VID852019:VIE852019 UYH852019:UYI852019 UOL852019:UOM852019 UEP852019:UEQ852019 TUT852019:TUU852019 TKX852019:TKY852019 TBB852019:TBC852019 SRF852019:SRG852019 SHJ852019:SHK852019 RXN852019:RXO852019 RNR852019:RNS852019 RDV852019:RDW852019 QTZ852019:QUA852019 QKD852019:QKE852019 QAH852019:QAI852019 PQL852019:PQM852019 PGP852019:PGQ852019 OWT852019:OWU852019 OMX852019:OMY852019 ODB852019:ODC852019 NTF852019:NTG852019 NJJ852019:NJK852019 MZN852019:MZO852019 MPR852019:MPS852019 MFV852019:MFW852019 LVZ852019:LWA852019 LMD852019:LME852019 LCH852019:LCI852019 KSL852019:KSM852019 KIP852019:KIQ852019 JYT852019:JYU852019 JOX852019:JOY852019 JFB852019:JFC852019 IVF852019:IVG852019 ILJ852019:ILK852019 IBN852019:IBO852019 HRR852019:HRS852019 HHV852019:HHW852019 GXZ852019:GYA852019 GOD852019:GOE852019 GEH852019:GEI852019 FUL852019:FUM852019 FKP852019:FKQ852019 FAT852019:FAU852019 EQX852019:EQY852019 EHB852019:EHC852019 DXF852019:DXG852019 DNJ852019:DNK852019 DDN852019:DDO852019 CTR852019:CTS852019 CJV852019:CJW852019 BZZ852019:CAA852019 BQD852019:BQE852019 BGH852019:BGI852019 AWL852019:AWM852019 AMP852019:AMQ852019 ACT852019:ACU852019 SX852019:SY852019 JB852019:JC852019 F852019:G852019 WVN786483:WVO786483 WLR786483:WLS786483 WBV786483:WBW786483 VRZ786483:VSA786483 VID786483:VIE786483 UYH786483:UYI786483 UOL786483:UOM786483 UEP786483:UEQ786483 TUT786483:TUU786483 TKX786483:TKY786483 TBB786483:TBC786483 SRF786483:SRG786483 SHJ786483:SHK786483 RXN786483:RXO786483 RNR786483:RNS786483 RDV786483:RDW786483 QTZ786483:QUA786483 QKD786483:QKE786483 QAH786483:QAI786483 PQL786483:PQM786483 PGP786483:PGQ786483 OWT786483:OWU786483 OMX786483:OMY786483 ODB786483:ODC786483 NTF786483:NTG786483 NJJ786483:NJK786483 MZN786483:MZO786483 MPR786483:MPS786483 MFV786483:MFW786483 LVZ786483:LWA786483 LMD786483:LME786483 LCH786483:LCI786483 KSL786483:KSM786483 KIP786483:KIQ786483 JYT786483:JYU786483 JOX786483:JOY786483 JFB786483:JFC786483 IVF786483:IVG786483 ILJ786483:ILK786483 IBN786483:IBO786483 HRR786483:HRS786483 HHV786483:HHW786483 GXZ786483:GYA786483 GOD786483:GOE786483 GEH786483:GEI786483 FUL786483:FUM786483 FKP786483:FKQ786483 FAT786483:FAU786483 EQX786483:EQY786483 EHB786483:EHC786483 DXF786483:DXG786483 DNJ786483:DNK786483 DDN786483:DDO786483 CTR786483:CTS786483 CJV786483:CJW786483 BZZ786483:CAA786483 BQD786483:BQE786483 BGH786483:BGI786483 AWL786483:AWM786483 AMP786483:AMQ786483 ACT786483:ACU786483 SX786483:SY786483 JB786483:JC786483 F786483:G786483 WVN720947:WVO720947 WLR720947:WLS720947 WBV720947:WBW720947 VRZ720947:VSA720947 VID720947:VIE720947 UYH720947:UYI720947 UOL720947:UOM720947 UEP720947:UEQ720947 TUT720947:TUU720947 TKX720947:TKY720947 TBB720947:TBC720947 SRF720947:SRG720947 SHJ720947:SHK720947 RXN720947:RXO720947 RNR720947:RNS720947 RDV720947:RDW720947 QTZ720947:QUA720947 QKD720947:QKE720947 QAH720947:QAI720947 PQL720947:PQM720947 PGP720947:PGQ720947 OWT720947:OWU720947 OMX720947:OMY720947 ODB720947:ODC720947 NTF720947:NTG720947 NJJ720947:NJK720947 MZN720947:MZO720947 MPR720947:MPS720947 MFV720947:MFW720947 LVZ720947:LWA720947 LMD720947:LME720947 LCH720947:LCI720947 KSL720947:KSM720947 KIP720947:KIQ720947 JYT720947:JYU720947 JOX720947:JOY720947 JFB720947:JFC720947 IVF720947:IVG720947 ILJ720947:ILK720947 IBN720947:IBO720947 HRR720947:HRS720947 HHV720947:HHW720947 GXZ720947:GYA720947 GOD720947:GOE720947 GEH720947:GEI720947 FUL720947:FUM720947 FKP720947:FKQ720947 FAT720947:FAU720947 EQX720947:EQY720947 EHB720947:EHC720947 DXF720947:DXG720947 DNJ720947:DNK720947 DDN720947:DDO720947 CTR720947:CTS720947 CJV720947:CJW720947 BZZ720947:CAA720947 BQD720947:BQE720947 BGH720947:BGI720947 AWL720947:AWM720947 AMP720947:AMQ720947 ACT720947:ACU720947 SX720947:SY720947 JB720947:JC720947 F720947:G720947 WVN655411:WVO655411 WLR655411:WLS655411 WBV655411:WBW655411 VRZ655411:VSA655411 VID655411:VIE655411 UYH655411:UYI655411 UOL655411:UOM655411 UEP655411:UEQ655411 TUT655411:TUU655411 TKX655411:TKY655411 TBB655411:TBC655411 SRF655411:SRG655411 SHJ655411:SHK655411 RXN655411:RXO655411 RNR655411:RNS655411 RDV655411:RDW655411 QTZ655411:QUA655411 QKD655411:QKE655411 QAH655411:QAI655411 PQL655411:PQM655411 PGP655411:PGQ655411 OWT655411:OWU655411 OMX655411:OMY655411 ODB655411:ODC655411 NTF655411:NTG655411 NJJ655411:NJK655411 MZN655411:MZO655411 MPR655411:MPS655411 MFV655411:MFW655411 LVZ655411:LWA655411 LMD655411:LME655411 LCH655411:LCI655411 KSL655411:KSM655411 KIP655411:KIQ655411 JYT655411:JYU655411 JOX655411:JOY655411 JFB655411:JFC655411 IVF655411:IVG655411 ILJ655411:ILK655411 IBN655411:IBO655411 HRR655411:HRS655411 HHV655411:HHW655411 GXZ655411:GYA655411 GOD655411:GOE655411 GEH655411:GEI655411 FUL655411:FUM655411 FKP655411:FKQ655411 FAT655411:FAU655411 EQX655411:EQY655411 EHB655411:EHC655411 DXF655411:DXG655411 DNJ655411:DNK655411 DDN655411:DDO655411 CTR655411:CTS655411 CJV655411:CJW655411 BZZ655411:CAA655411 BQD655411:BQE655411 BGH655411:BGI655411 AWL655411:AWM655411 AMP655411:AMQ655411 ACT655411:ACU655411 SX655411:SY655411 JB655411:JC655411 F655411:G655411 WVN589875:WVO589875 WLR589875:WLS589875 WBV589875:WBW589875 VRZ589875:VSA589875 VID589875:VIE589875 UYH589875:UYI589875 UOL589875:UOM589875 UEP589875:UEQ589875 TUT589875:TUU589875 TKX589875:TKY589875 TBB589875:TBC589875 SRF589875:SRG589875 SHJ589875:SHK589875 RXN589875:RXO589875 RNR589875:RNS589875 RDV589875:RDW589875 QTZ589875:QUA589875 QKD589875:QKE589875 QAH589875:QAI589875 PQL589875:PQM589875 PGP589875:PGQ589875 OWT589875:OWU589875 OMX589875:OMY589875 ODB589875:ODC589875 NTF589875:NTG589875 NJJ589875:NJK589875 MZN589875:MZO589875 MPR589875:MPS589875 MFV589875:MFW589875 LVZ589875:LWA589875 LMD589875:LME589875 LCH589875:LCI589875 KSL589875:KSM589875 KIP589875:KIQ589875 JYT589875:JYU589875 JOX589875:JOY589875 JFB589875:JFC589875 IVF589875:IVG589875 ILJ589875:ILK589875 IBN589875:IBO589875 HRR589875:HRS589875 HHV589875:HHW589875 GXZ589875:GYA589875 GOD589875:GOE589875 GEH589875:GEI589875 FUL589875:FUM589875 FKP589875:FKQ589875 FAT589875:FAU589875 EQX589875:EQY589875 EHB589875:EHC589875 DXF589875:DXG589875 DNJ589875:DNK589875 DDN589875:DDO589875 CTR589875:CTS589875 CJV589875:CJW589875 BZZ589875:CAA589875 BQD589875:BQE589875 BGH589875:BGI589875 AWL589875:AWM589875 AMP589875:AMQ589875 ACT589875:ACU589875 SX589875:SY589875 JB589875:JC589875 F589875:G589875 WVN524339:WVO524339 WLR524339:WLS524339 WBV524339:WBW524339 VRZ524339:VSA524339 VID524339:VIE524339 UYH524339:UYI524339 UOL524339:UOM524339 UEP524339:UEQ524339 TUT524339:TUU524339 TKX524339:TKY524339 TBB524339:TBC524339 SRF524339:SRG524339 SHJ524339:SHK524339 RXN524339:RXO524339 RNR524339:RNS524339 RDV524339:RDW524339 QTZ524339:QUA524339 QKD524339:QKE524339 QAH524339:QAI524339 PQL524339:PQM524339 PGP524339:PGQ524339 OWT524339:OWU524339 OMX524339:OMY524339 ODB524339:ODC524339 NTF524339:NTG524339 NJJ524339:NJK524339 MZN524339:MZO524339 MPR524339:MPS524339 MFV524339:MFW524339 LVZ524339:LWA524339 LMD524339:LME524339 LCH524339:LCI524339 KSL524339:KSM524339 KIP524339:KIQ524339 JYT524339:JYU524339 JOX524339:JOY524339 JFB524339:JFC524339 IVF524339:IVG524339 ILJ524339:ILK524339 IBN524339:IBO524339 HRR524339:HRS524339 HHV524339:HHW524339 GXZ524339:GYA524339 GOD524339:GOE524339 GEH524339:GEI524339 FUL524339:FUM524339 FKP524339:FKQ524339 FAT524339:FAU524339 EQX524339:EQY524339 EHB524339:EHC524339 DXF524339:DXG524339 DNJ524339:DNK524339 DDN524339:DDO524339 CTR524339:CTS524339 CJV524339:CJW524339 BZZ524339:CAA524339 BQD524339:BQE524339 BGH524339:BGI524339 AWL524339:AWM524339 AMP524339:AMQ524339 ACT524339:ACU524339 SX524339:SY524339 JB524339:JC524339 F524339:G524339 WVN458803:WVO458803 WLR458803:WLS458803 WBV458803:WBW458803 VRZ458803:VSA458803 VID458803:VIE458803 UYH458803:UYI458803 UOL458803:UOM458803 UEP458803:UEQ458803 TUT458803:TUU458803 TKX458803:TKY458803 TBB458803:TBC458803 SRF458803:SRG458803 SHJ458803:SHK458803 RXN458803:RXO458803 RNR458803:RNS458803 RDV458803:RDW458803 QTZ458803:QUA458803 QKD458803:QKE458803 QAH458803:QAI458803 PQL458803:PQM458803 PGP458803:PGQ458803 OWT458803:OWU458803 OMX458803:OMY458803 ODB458803:ODC458803 NTF458803:NTG458803 NJJ458803:NJK458803 MZN458803:MZO458803 MPR458803:MPS458803 MFV458803:MFW458803 LVZ458803:LWA458803 LMD458803:LME458803 LCH458803:LCI458803 KSL458803:KSM458803 KIP458803:KIQ458803 JYT458803:JYU458803 JOX458803:JOY458803 JFB458803:JFC458803 IVF458803:IVG458803 ILJ458803:ILK458803 IBN458803:IBO458803 HRR458803:HRS458803 HHV458803:HHW458803 GXZ458803:GYA458803 GOD458803:GOE458803 GEH458803:GEI458803 FUL458803:FUM458803 FKP458803:FKQ458803 FAT458803:FAU458803 EQX458803:EQY458803 EHB458803:EHC458803 DXF458803:DXG458803 DNJ458803:DNK458803 DDN458803:DDO458803 CTR458803:CTS458803 CJV458803:CJW458803 BZZ458803:CAA458803 BQD458803:BQE458803 BGH458803:BGI458803 AWL458803:AWM458803 AMP458803:AMQ458803 ACT458803:ACU458803 SX458803:SY458803 JB458803:JC458803 F458803:G458803 WVN393267:WVO393267 WLR393267:WLS393267 WBV393267:WBW393267 VRZ393267:VSA393267 VID393267:VIE393267 UYH393267:UYI393267 UOL393267:UOM393267 UEP393267:UEQ393267 TUT393267:TUU393267 TKX393267:TKY393267 TBB393267:TBC393267 SRF393267:SRG393267 SHJ393267:SHK393267 RXN393267:RXO393267 RNR393267:RNS393267 RDV393267:RDW393267 QTZ393267:QUA393267 QKD393267:QKE393267 QAH393267:QAI393267 PQL393267:PQM393267 PGP393267:PGQ393267 OWT393267:OWU393267 OMX393267:OMY393267 ODB393267:ODC393267 NTF393267:NTG393267 NJJ393267:NJK393267 MZN393267:MZO393267 MPR393267:MPS393267 MFV393267:MFW393267 LVZ393267:LWA393267 LMD393267:LME393267 LCH393267:LCI393267 KSL393267:KSM393267 KIP393267:KIQ393267 JYT393267:JYU393267 JOX393267:JOY393267 JFB393267:JFC393267 IVF393267:IVG393267 ILJ393267:ILK393267 IBN393267:IBO393267 HRR393267:HRS393267 HHV393267:HHW393267 GXZ393267:GYA393267 GOD393267:GOE393267 GEH393267:GEI393267 FUL393267:FUM393267 FKP393267:FKQ393267 FAT393267:FAU393267 EQX393267:EQY393267 EHB393267:EHC393267 DXF393267:DXG393267 DNJ393267:DNK393267 DDN393267:DDO393267 CTR393267:CTS393267 CJV393267:CJW393267 BZZ393267:CAA393267 BQD393267:BQE393267 BGH393267:BGI393267 AWL393267:AWM393267 AMP393267:AMQ393267 ACT393267:ACU393267 SX393267:SY393267 JB393267:JC393267 F393267:G393267 WVN327731:WVO327731 WLR327731:WLS327731 WBV327731:WBW327731 VRZ327731:VSA327731 VID327731:VIE327731 UYH327731:UYI327731 UOL327731:UOM327731 UEP327731:UEQ327731 TUT327731:TUU327731 TKX327731:TKY327731 TBB327731:TBC327731 SRF327731:SRG327731 SHJ327731:SHK327731 RXN327731:RXO327731 RNR327731:RNS327731 RDV327731:RDW327731 QTZ327731:QUA327731 QKD327731:QKE327731 QAH327731:QAI327731 PQL327731:PQM327731 PGP327731:PGQ327731 OWT327731:OWU327731 OMX327731:OMY327731 ODB327731:ODC327731 NTF327731:NTG327731 NJJ327731:NJK327731 MZN327731:MZO327731 MPR327731:MPS327731 MFV327731:MFW327731 LVZ327731:LWA327731 LMD327731:LME327731 LCH327731:LCI327731 KSL327731:KSM327731 KIP327731:KIQ327731 JYT327731:JYU327731 JOX327731:JOY327731 JFB327731:JFC327731 IVF327731:IVG327731 ILJ327731:ILK327731 IBN327731:IBO327731 HRR327731:HRS327731 HHV327731:HHW327731 GXZ327731:GYA327731 GOD327731:GOE327731 GEH327731:GEI327731 FUL327731:FUM327731 FKP327731:FKQ327731 FAT327731:FAU327731 EQX327731:EQY327731 EHB327731:EHC327731 DXF327731:DXG327731 DNJ327731:DNK327731 DDN327731:DDO327731 CTR327731:CTS327731 CJV327731:CJW327731 BZZ327731:CAA327731 BQD327731:BQE327731 BGH327731:BGI327731 AWL327731:AWM327731 AMP327731:AMQ327731 ACT327731:ACU327731 SX327731:SY327731 JB327731:JC327731 F327731:G327731 WVN262195:WVO262195 WLR262195:WLS262195 WBV262195:WBW262195 VRZ262195:VSA262195 VID262195:VIE262195 UYH262195:UYI262195 UOL262195:UOM262195 UEP262195:UEQ262195 TUT262195:TUU262195 TKX262195:TKY262195 TBB262195:TBC262195 SRF262195:SRG262195 SHJ262195:SHK262195 RXN262195:RXO262195 RNR262195:RNS262195 RDV262195:RDW262195 QTZ262195:QUA262195 QKD262195:QKE262195 QAH262195:QAI262195 PQL262195:PQM262195 PGP262195:PGQ262195 OWT262195:OWU262195 OMX262195:OMY262195 ODB262195:ODC262195 NTF262195:NTG262195 NJJ262195:NJK262195 MZN262195:MZO262195 MPR262195:MPS262195 MFV262195:MFW262195 LVZ262195:LWA262195 LMD262195:LME262195 LCH262195:LCI262195 KSL262195:KSM262195 KIP262195:KIQ262195 JYT262195:JYU262195 JOX262195:JOY262195 JFB262195:JFC262195 IVF262195:IVG262195 ILJ262195:ILK262195 IBN262195:IBO262195 HRR262195:HRS262195 HHV262195:HHW262195 GXZ262195:GYA262195 GOD262195:GOE262195 GEH262195:GEI262195 FUL262195:FUM262195 FKP262195:FKQ262195 FAT262195:FAU262195 EQX262195:EQY262195 EHB262195:EHC262195 DXF262195:DXG262195 DNJ262195:DNK262195 DDN262195:DDO262195 CTR262195:CTS262195 CJV262195:CJW262195 BZZ262195:CAA262195 BQD262195:BQE262195 BGH262195:BGI262195 AWL262195:AWM262195 AMP262195:AMQ262195 ACT262195:ACU262195 SX262195:SY262195 JB262195:JC262195 F262195:G262195 WVN196659:WVO196659 WLR196659:WLS196659 WBV196659:WBW196659 VRZ196659:VSA196659 VID196659:VIE196659 UYH196659:UYI196659 UOL196659:UOM196659 UEP196659:UEQ196659 TUT196659:TUU196659 TKX196659:TKY196659 TBB196659:TBC196659 SRF196659:SRG196659 SHJ196659:SHK196659 RXN196659:RXO196659 RNR196659:RNS196659 RDV196659:RDW196659 QTZ196659:QUA196659 QKD196659:QKE196659 QAH196659:QAI196659 PQL196659:PQM196659 PGP196659:PGQ196659 OWT196659:OWU196659 OMX196659:OMY196659 ODB196659:ODC196659 NTF196659:NTG196659 NJJ196659:NJK196659 MZN196659:MZO196659 MPR196659:MPS196659 MFV196659:MFW196659 LVZ196659:LWA196659 LMD196659:LME196659 LCH196659:LCI196659 KSL196659:KSM196659 KIP196659:KIQ196659 JYT196659:JYU196659 JOX196659:JOY196659 JFB196659:JFC196659 IVF196659:IVG196659 ILJ196659:ILK196659 IBN196659:IBO196659 HRR196659:HRS196659 HHV196659:HHW196659 GXZ196659:GYA196659 GOD196659:GOE196659 GEH196659:GEI196659 FUL196659:FUM196659 FKP196659:FKQ196659 FAT196659:FAU196659 EQX196659:EQY196659 EHB196659:EHC196659 DXF196659:DXG196659 DNJ196659:DNK196659 DDN196659:DDO196659 CTR196659:CTS196659 CJV196659:CJW196659 BZZ196659:CAA196659 BQD196659:BQE196659 BGH196659:BGI196659 AWL196659:AWM196659 AMP196659:AMQ196659 ACT196659:ACU196659 SX196659:SY196659 JB196659:JC196659 F196659:G196659 WVN131123:WVO131123 WLR131123:WLS131123 WBV131123:WBW131123 VRZ131123:VSA131123 VID131123:VIE131123 UYH131123:UYI131123 UOL131123:UOM131123 UEP131123:UEQ131123 TUT131123:TUU131123 TKX131123:TKY131123 TBB131123:TBC131123 SRF131123:SRG131123 SHJ131123:SHK131123 RXN131123:RXO131123 RNR131123:RNS131123 RDV131123:RDW131123 QTZ131123:QUA131123 QKD131123:QKE131123 QAH131123:QAI131123 PQL131123:PQM131123 PGP131123:PGQ131123 OWT131123:OWU131123 OMX131123:OMY131123 ODB131123:ODC131123 NTF131123:NTG131123 NJJ131123:NJK131123 MZN131123:MZO131123 MPR131123:MPS131123 MFV131123:MFW131123 LVZ131123:LWA131123 LMD131123:LME131123 LCH131123:LCI131123 KSL131123:KSM131123 KIP131123:KIQ131123 JYT131123:JYU131123 JOX131123:JOY131123 JFB131123:JFC131123 IVF131123:IVG131123 ILJ131123:ILK131123 IBN131123:IBO131123 HRR131123:HRS131123 HHV131123:HHW131123 GXZ131123:GYA131123 GOD131123:GOE131123 GEH131123:GEI131123 FUL131123:FUM131123 FKP131123:FKQ131123 FAT131123:FAU131123 EQX131123:EQY131123 EHB131123:EHC131123 DXF131123:DXG131123 DNJ131123:DNK131123 DDN131123:DDO131123 CTR131123:CTS131123 CJV131123:CJW131123 BZZ131123:CAA131123 BQD131123:BQE131123 BGH131123:BGI131123 AWL131123:AWM131123 AMP131123:AMQ131123 ACT131123:ACU131123 SX131123:SY131123 JB131123:JC131123 F131123:G131123 WVN65587:WVO65587 WLR65587:WLS65587 WBV65587:WBW65587 VRZ65587:VSA65587 VID65587:VIE65587 UYH65587:UYI65587 UOL65587:UOM65587 UEP65587:UEQ65587 TUT65587:TUU65587 TKX65587:TKY65587 TBB65587:TBC65587 SRF65587:SRG65587 SHJ65587:SHK65587 RXN65587:RXO65587 RNR65587:RNS65587 RDV65587:RDW65587 QTZ65587:QUA65587 QKD65587:QKE65587 QAH65587:QAI65587 PQL65587:PQM65587 PGP65587:PGQ65587 OWT65587:OWU65587 OMX65587:OMY65587 ODB65587:ODC65587 NTF65587:NTG65587 NJJ65587:NJK65587 MZN65587:MZO65587 MPR65587:MPS65587 MFV65587:MFW65587 LVZ65587:LWA65587 LMD65587:LME65587 LCH65587:LCI65587 KSL65587:KSM65587 KIP65587:KIQ65587 JYT65587:JYU65587 JOX65587:JOY65587 JFB65587:JFC65587 IVF65587:IVG65587 ILJ65587:ILK65587 IBN65587:IBO65587 HRR65587:HRS65587 HHV65587:HHW65587 GXZ65587:GYA65587 GOD65587:GOE65587 GEH65587:GEI65587 FUL65587:FUM65587 FKP65587:FKQ65587 FAT65587:FAU65587 EQX65587:EQY65587 EHB65587:EHC65587 DXF65587:DXG65587 DNJ65587:DNK65587 DDN65587:DDO65587 CTR65587:CTS65587 CJV65587:CJW65587 BZZ65587:CAA65587 BQD65587:BQE65587 BGH65587:BGI65587 AWL65587:AWM65587 AMP65587:AMQ65587 ACT65587:ACU65587 SX65587:SY65587 JB65587:JC65587 F65587:G65587 WVN51:WVO51 WLR51:WLS51 WBV51:WBW51 VRZ51:VSA51 VID51:VIE51 UYH51:UYI51 UOL51:UOM51 UEP51:UEQ51 TUT51:TUU51 TKX51:TKY51 TBB51:TBC51 SRF51:SRG51 SHJ51:SHK51 RXN51:RXO51 RNR51:RNS51 RDV51:RDW51 QTZ51:QUA51 QKD51:QKE51 QAH51:QAI51 PQL51:PQM51 PGP51:PGQ51 OWT51:OWU51 OMX51:OMY51 ODB51:ODC51 NTF51:NTG51 NJJ51:NJK51 MZN51:MZO51 MPR51:MPS51 MFV51:MFW51 LVZ51:LWA51 LMD51:LME51 LCH51:LCI51 KSL51:KSM51 KIP51:KIQ51 JYT51:JYU51 JOX51:JOY51 JFB51:JFC51 IVF51:IVG51 ILJ51:ILK51 IBN51:IBO51 HRR51:HRS51 HHV51:HHW51 GXZ51:GYA51 GOD51:GOE51 GEH51:GEI51 FUL51:FUM51 FKP51:FKQ51 FAT51:FAU51 EQX51:EQY51 EHB51:EHC51 DXF51:DXG51 DNJ51:DNK51 DDN51:DDO51 CTR51:CTS51 CJV51:CJW51 BZZ51:CAA51 BQD51:BQE51 BGH51:BGI51 AWL51:AWM51 AMP51:AMQ51 ACT51:ACU51 SX51:SY51 JB51:JC51">
      <formula1>$AI$17:$AI$26</formula1>
    </dataValidation>
    <dataValidation type="list" allowBlank="1" showInputMessage="1" showErrorMessage="1" sqref="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formula1>$AI$61:$AI$71</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39"/>
  <dimension ref="A1:BA59"/>
  <sheetViews>
    <sheetView showGridLines="0" tabSelected="1" workbookViewId="0">
      <pane xSplit="1" ySplit="3" topLeftCell="B4" activePane="bottomRight" state="frozen"/>
      <selection pane="topRight" activeCell="B1" sqref="B1"/>
      <selection pane="bottomLeft" activeCell="A4" sqref="A4"/>
      <selection pane="bottomRight" activeCell="G9" sqref="G9"/>
    </sheetView>
  </sheetViews>
  <sheetFormatPr baseColWidth="10" defaultColWidth="11.42578125" defaultRowHeight="12.75"/>
  <cols>
    <col min="1" max="1" width="10.42578125" style="261" customWidth="1"/>
    <col min="2" max="2" width="62" style="40" customWidth="1"/>
    <col min="3" max="3" width="28.7109375" style="40" customWidth="1"/>
    <col min="4" max="4" width="28.85546875" style="41" customWidth="1"/>
    <col min="5" max="5" width="8.85546875" style="260" hidden="1" customWidth="1"/>
    <col min="6" max="6" width="11.42578125" style="262"/>
    <col min="7" max="53" width="11.42578125" style="40"/>
    <col min="54" max="16384" width="11.42578125" style="244"/>
  </cols>
  <sheetData>
    <row r="1" spans="1:53" s="248" customFormat="1" ht="33.75">
      <c r="A1" s="4"/>
      <c r="B1" s="189" t="s">
        <v>915</v>
      </c>
      <c r="C1" s="286" t="s">
        <v>1043</v>
      </c>
      <c r="D1" s="286"/>
      <c r="E1" s="190"/>
      <c r="F1" s="49"/>
      <c r="G1" s="232"/>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row>
    <row r="2" spans="1:53" s="248" customFormat="1" ht="12.75" customHeight="1">
      <c r="A2" s="283"/>
      <c r="B2" s="284"/>
      <c r="C2" s="284"/>
      <c r="D2" s="285"/>
      <c r="E2" s="25"/>
      <c r="F2" s="233"/>
      <c r="G2" s="232"/>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row>
    <row r="3" spans="1:53" s="259" customFormat="1" ht="35.25" customHeight="1">
      <c r="A3" s="22"/>
      <c r="B3" s="22" t="s">
        <v>2</v>
      </c>
      <c r="C3" s="18" t="s">
        <v>0</v>
      </c>
      <c r="D3" s="18" t="s">
        <v>1</v>
      </c>
      <c r="E3" s="26"/>
      <c r="F3" s="234"/>
      <c r="G3" s="235"/>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49"/>
      <c r="AL3" s="249"/>
      <c r="AM3" s="249"/>
      <c r="AN3" s="249"/>
      <c r="AO3" s="249"/>
      <c r="AP3" s="249"/>
      <c r="AQ3" s="249"/>
      <c r="AR3" s="249"/>
      <c r="AS3" s="249"/>
      <c r="AT3" s="249"/>
      <c r="AU3" s="249"/>
      <c r="AV3" s="249"/>
      <c r="AW3" s="249"/>
      <c r="AX3" s="249"/>
      <c r="AY3" s="249"/>
      <c r="AZ3" s="249"/>
      <c r="BA3" s="249"/>
    </row>
    <row r="4" spans="1:53" s="176" customFormat="1">
      <c r="A4" s="47" t="s">
        <v>329</v>
      </c>
      <c r="B4" s="48" t="s">
        <v>3</v>
      </c>
      <c r="C4" s="120">
        <v>0</v>
      </c>
      <c r="D4" s="120">
        <v>0</v>
      </c>
      <c r="E4" s="10"/>
      <c r="F4" s="42"/>
      <c r="G4" s="9"/>
      <c r="H4" s="40"/>
      <c r="I4" s="40"/>
      <c r="J4" s="40"/>
      <c r="K4" s="40"/>
      <c r="L4" s="40"/>
      <c r="M4" s="40"/>
      <c r="N4" s="260"/>
      <c r="O4" s="40"/>
      <c r="P4" s="40"/>
      <c r="Q4" s="40"/>
      <c r="R4" s="40"/>
      <c r="S4" s="40"/>
      <c r="T4" s="40"/>
      <c r="U4" s="40"/>
      <c r="V4" s="40"/>
      <c r="W4" s="40"/>
      <c r="X4" s="40"/>
      <c r="Y4" s="40"/>
      <c r="Z4" s="40"/>
      <c r="AA4" s="40"/>
      <c r="AB4" s="40"/>
      <c r="AC4" s="40"/>
      <c r="AD4" s="40"/>
      <c r="AE4" s="40"/>
      <c r="AF4" s="40"/>
      <c r="AG4" s="40"/>
      <c r="AH4" s="40"/>
      <c r="AI4" s="40"/>
      <c r="AJ4" s="40"/>
      <c r="AK4" s="19"/>
      <c r="AL4" s="19"/>
      <c r="AM4" s="19"/>
      <c r="AN4" s="19"/>
      <c r="AO4" s="19"/>
      <c r="AP4" s="19"/>
      <c r="AQ4" s="19"/>
      <c r="AR4" s="19"/>
      <c r="AS4" s="19"/>
      <c r="AT4" s="19"/>
      <c r="AU4" s="19"/>
      <c r="AV4" s="19"/>
      <c r="AW4" s="19"/>
      <c r="AX4" s="19"/>
      <c r="AY4" s="19"/>
      <c r="AZ4" s="19"/>
      <c r="BA4" s="19"/>
    </row>
    <row r="5" spans="1:53" s="176" customFormat="1">
      <c r="A5" s="13" t="s">
        <v>404</v>
      </c>
      <c r="B5" s="48" t="s">
        <v>4</v>
      </c>
      <c r="C5" s="120">
        <v>0</v>
      </c>
      <c r="D5" s="120">
        <v>0</v>
      </c>
      <c r="E5" s="10"/>
      <c r="F5" s="42"/>
      <c r="G5" s="39"/>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19"/>
      <c r="AL5" s="19"/>
      <c r="AM5" s="19"/>
      <c r="AN5" s="19"/>
      <c r="AO5" s="19"/>
      <c r="AP5" s="19"/>
      <c r="AQ5" s="19"/>
      <c r="AR5" s="19"/>
      <c r="AS5" s="19"/>
      <c r="AT5" s="19"/>
      <c r="AU5" s="19"/>
      <c r="AV5" s="19"/>
      <c r="AW5" s="19"/>
      <c r="AX5" s="19"/>
      <c r="AY5" s="19"/>
      <c r="AZ5" s="19"/>
      <c r="BA5" s="19"/>
    </row>
    <row r="6" spans="1:53" s="176" customFormat="1">
      <c r="A6" s="47" t="s">
        <v>397</v>
      </c>
      <c r="B6" s="48" t="s">
        <v>5</v>
      </c>
      <c r="C6" s="121">
        <v>0</v>
      </c>
      <c r="D6" s="120">
        <v>0</v>
      </c>
      <c r="E6" s="10"/>
      <c r="F6" s="236"/>
      <c r="G6" s="39"/>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19"/>
      <c r="AL6" s="19"/>
      <c r="AM6" s="19"/>
      <c r="AN6" s="19"/>
      <c r="AO6" s="19"/>
      <c r="AP6" s="19"/>
      <c r="AQ6" s="19"/>
      <c r="AR6" s="19"/>
      <c r="AS6" s="19"/>
      <c r="AT6" s="19"/>
      <c r="AU6" s="19"/>
      <c r="AV6" s="19"/>
      <c r="AW6" s="19"/>
      <c r="AX6" s="19"/>
      <c r="AY6" s="19"/>
      <c r="AZ6" s="19"/>
      <c r="BA6" s="19"/>
    </row>
    <row r="7" spans="1:53" s="176" customFormat="1">
      <c r="A7" s="13" t="s">
        <v>398</v>
      </c>
      <c r="B7" s="48" t="s">
        <v>6</v>
      </c>
      <c r="C7" s="174">
        <f>+IF(('1'!M6='1'!A1),0,'2'!D7)</f>
        <v>0</v>
      </c>
      <c r="D7" s="120">
        <v>0</v>
      </c>
      <c r="E7" s="10"/>
      <c r="F7" s="42"/>
      <c r="G7" s="39"/>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19"/>
      <c r="AL7" s="19"/>
      <c r="AM7" s="19"/>
      <c r="AN7" s="19"/>
      <c r="AO7" s="19"/>
      <c r="AP7" s="19"/>
      <c r="AQ7" s="19"/>
      <c r="AR7" s="19"/>
      <c r="AS7" s="19"/>
      <c r="AT7" s="19"/>
      <c r="AU7" s="19"/>
      <c r="AV7" s="19"/>
      <c r="AW7" s="19"/>
      <c r="AX7" s="19"/>
      <c r="AY7" s="19"/>
      <c r="AZ7" s="19"/>
      <c r="BA7" s="19"/>
    </row>
    <row r="8" spans="1:53" s="176" customFormat="1">
      <c r="A8" s="47" t="s">
        <v>399</v>
      </c>
      <c r="B8" s="48" t="s">
        <v>687</v>
      </c>
      <c r="C8" s="121">
        <v>0</v>
      </c>
      <c r="D8" s="120">
        <v>0</v>
      </c>
      <c r="E8" s="10"/>
      <c r="F8" s="42"/>
      <c r="G8" s="39"/>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19"/>
      <c r="AL8" s="19"/>
      <c r="AM8" s="19"/>
      <c r="AN8" s="19"/>
      <c r="AO8" s="19"/>
      <c r="AP8" s="19"/>
      <c r="AQ8" s="19"/>
      <c r="AR8" s="19"/>
      <c r="AS8" s="19"/>
      <c r="AT8" s="19"/>
      <c r="AU8" s="19"/>
      <c r="AV8" s="19"/>
      <c r="AW8" s="19"/>
      <c r="AX8" s="19"/>
      <c r="AY8" s="19"/>
      <c r="AZ8" s="19"/>
      <c r="BA8" s="19"/>
    </row>
    <row r="9" spans="1:53" s="176" customFormat="1">
      <c r="A9" s="14" t="s">
        <v>405</v>
      </c>
      <c r="B9" s="15" t="s">
        <v>7</v>
      </c>
      <c r="C9" s="174">
        <f>+C4+C5+C6-C7+C8</f>
        <v>0</v>
      </c>
      <c r="D9" s="174">
        <f>+D4+D5+D6-D7+D8</f>
        <v>0</v>
      </c>
      <c r="E9" s="10"/>
      <c r="F9" s="42"/>
      <c r="G9" s="39"/>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19"/>
      <c r="AL9" s="19"/>
      <c r="AM9" s="19"/>
      <c r="AN9" s="19"/>
      <c r="AO9" s="19"/>
      <c r="AP9" s="19"/>
      <c r="AQ9" s="19"/>
      <c r="AR9" s="19"/>
      <c r="AS9" s="19"/>
      <c r="AT9" s="19"/>
      <c r="AU9" s="19"/>
      <c r="AV9" s="19"/>
      <c r="AW9" s="19"/>
      <c r="AX9" s="19"/>
      <c r="AY9" s="19"/>
      <c r="AZ9" s="19"/>
      <c r="BA9" s="19"/>
    </row>
    <row r="10" spans="1:53" s="176" customFormat="1">
      <c r="A10" s="47" t="s">
        <v>386</v>
      </c>
      <c r="B10" s="48" t="s">
        <v>11</v>
      </c>
      <c r="C10" s="121">
        <v>0</v>
      </c>
      <c r="D10" s="120">
        <v>0</v>
      </c>
      <c r="E10" s="10"/>
      <c r="F10" s="42"/>
      <c r="G10" s="39"/>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19"/>
      <c r="AL10" s="19"/>
      <c r="AM10" s="19"/>
      <c r="AN10" s="19"/>
      <c r="AO10" s="19"/>
      <c r="AP10" s="19"/>
      <c r="AQ10" s="19"/>
      <c r="AR10" s="19"/>
      <c r="AS10" s="19"/>
      <c r="AT10" s="19"/>
      <c r="AU10" s="19"/>
      <c r="AV10" s="19"/>
      <c r="AW10" s="19"/>
      <c r="AX10" s="19"/>
      <c r="AY10" s="19"/>
      <c r="AZ10" s="19"/>
      <c r="BA10" s="19"/>
    </row>
    <row r="11" spans="1:53" s="176" customFormat="1">
      <c r="A11" s="47" t="s">
        <v>406</v>
      </c>
      <c r="B11" s="48" t="s">
        <v>690</v>
      </c>
      <c r="C11" s="121">
        <v>0</v>
      </c>
      <c r="D11" s="120">
        <v>0</v>
      </c>
      <c r="E11" s="10"/>
      <c r="F11" s="42"/>
      <c r="G11" s="39"/>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19"/>
      <c r="AL11" s="19"/>
      <c r="AM11" s="19"/>
      <c r="AN11" s="19"/>
      <c r="AO11" s="19"/>
      <c r="AP11" s="19"/>
      <c r="AQ11" s="19"/>
      <c r="AR11" s="19"/>
      <c r="AS11" s="19"/>
      <c r="AT11" s="19"/>
      <c r="AU11" s="19"/>
      <c r="AV11" s="19"/>
      <c r="AW11" s="19"/>
      <c r="AX11" s="19"/>
      <c r="AY11" s="19"/>
      <c r="AZ11" s="19"/>
      <c r="BA11" s="19"/>
    </row>
    <row r="12" spans="1:53" s="176" customFormat="1" ht="25.5">
      <c r="A12" s="47" t="s">
        <v>317</v>
      </c>
      <c r="B12" s="21" t="s">
        <v>1013</v>
      </c>
      <c r="C12" s="121">
        <v>0</v>
      </c>
      <c r="D12" s="120">
        <v>0</v>
      </c>
      <c r="E12" s="10"/>
      <c r="F12" s="42"/>
      <c r="G12" s="39"/>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19"/>
      <c r="AL12" s="19"/>
      <c r="AM12" s="19"/>
      <c r="AN12" s="19"/>
      <c r="AO12" s="19"/>
      <c r="AP12" s="19"/>
      <c r="AQ12" s="19"/>
      <c r="AR12" s="19"/>
      <c r="AS12" s="19"/>
      <c r="AT12" s="19"/>
      <c r="AU12" s="19"/>
      <c r="AV12" s="19"/>
      <c r="AW12" s="19"/>
      <c r="AX12" s="19"/>
      <c r="AY12" s="19"/>
      <c r="AZ12" s="19"/>
      <c r="BA12" s="19"/>
    </row>
    <row r="13" spans="1:53" s="176" customFormat="1">
      <c r="A13" s="47" t="s">
        <v>367</v>
      </c>
      <c r="B13" s="48" t="s">
        <v>12</v>
      </c>
      <c r="C13" s="240">
        <f>+IF(('1'!M6='1'!A1),0,'2'!D13)</f>
        <v>0</v>
      </c>
      <c r="D13" s="120">
        <v>0</v>
      </c>
      <c r="E13" s="10"/>
      <c r="F13" s="42"/>
      <c r="G13" s="39"/>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19"/>
      <c r="AL13" s="19"/>
      <c r="AM13" s="19"/>
      <c r="AN13" s="19"/>
      <c r="AO13" s="19"/>
      <c r="AP13" s="19"/>
      <c r="AQ13" s="19"/>
      <c r="AR13" s="19"/>
      <c r="AS13" s="19"/>
      <c r="AT13" s="19"/>
      <c r="AU13" s="19"/>
      <c r="AV13" s="19"/>
      <c r="AW13" s="19"/>
      <c r="AX13" s="19"/>
      <c r="AY13" s="19"/>
      <c r="AZ13" s="19"/>
      <c r="BA13" s="19"/>
    </row>
    <row r="14" spans="1:53" s="176" customFormat="1">
      <c r="A14" s="47" t="s">
        <v>368</v>
      </c>
      <c r="B14" s="48" t="s">
        <v>942</v>
      </c>
      <c r="C14" s="121">
        <v>0</v>
      </c>
      <c r="D14" s="120">
        <v>0</v>
      </c>
      <c r="E14" s="10"/>
      <c r="F14" s="42"/>
      <c r="G14" s="39"/>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19"/>
      <c r="AL14" s="19"/>
      <c r="AM14" s="19"/>
      <c r="AN14" s="19"/>
      <c r="AO14" s="19"/>
      <c r="AP14" s="19"/>
      <c r="AQ14" s="19"/>
      <c r="AR14" s="19"/>
      <c r="AS14" s="19"/>
      <c r="AT14" s="19"/>
      <c r="AU14" s="19"/>
      <c r="AV14" s="19"/>
      <c r="AW14" s="19"/>
      <c r="AX14" s="19"/>
      <c r="AY14" s="19"/>
      <c r="AZ14" s="19"/>
      <c r="BA14" s="19"/>
    </row>
    <row r="15" spans="1:53" s="176" customFormat="1">
      <c r="A15" s="14" t="s">
        <v>407</v>
      </c>
      <c r="B15" s="15" t="s">
        <v>13</v>
      </c>
      <c r="C15" s="174">
        <f>+C10+C11+C12-C13+C14</f>
        <v>0</v>
      </c>
      <c r="D15" s="174">
        <f>+D10+D11+D12-D13+D14</f>
        <v>0</v>
      </c>
      <c r="E15" s="10"/>
      <c r="F15" s="42"/>
      <c r="G15" s="39"/>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19"/>
      <c r="AL15" s="19"/>
      <c r="AM15" s="19"/>
      <c r="AN15" s="19"/>
      <c r="AO15" s="19"/>
      <c r="AP15" s="19"/>
      <c r="AQ15" s="19"/>
      <c r="AR15" s="19"/>
      <c r="AS15" s="19"/>
      <c r="AT15" s="19"/>
      <c r="AU15" s="19"/>
      <c r="AV15" s="19"/>
      <c r="AW15" s="19"/>
      <c r="AX15" s="19"/>
      <c r="AY15" s="19"/>
      <c r="AZ15" s="19"/>
      <c r="BA15" s="19"/>
    </row>
    <row r="16" spans="1:53" s="176" customFormat="1">
      <c r="A16" s="47" t="s">
        <v>318</v>
      </c>
      <c r="B16" s="48" t="s">
        <v>1003</v>
      </c>
      <c r="C16" s="121">
        <v>0</v>
      </c>
      <c r="D16" s="120">
        <v>0</v>
      </c>
      <c r="E16" s="10"/>
      <c r="F16" s="237"/>
      <c r="G16" s="39"/>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19"/>
      <c r="AL16" s="19"/>
      <c r="AM16" s="19"/>
      <c r="AN16" s="19"/>
      <c r="AO16" s="19"/>
      <c r="AP16" s="19"/>
      <c r="AQ16" s="19"/>
      <c r="AR16" s="19"/>
      <c r="AS16" s="19"/>
      <c r="AT16" s="19"/>
      <c r="AU16" s="19"/>
      <c r="AV16" s="19"/>
      <c r="AW16" s="19"/>
      <c r="AX16" s="19"/>
      <c r="AY16" s="19"/>
      <c r="AZ16" s="19"/>
      <c r="BA16" s="19"/>
    </row>
    <row r="17" spans="1:53" s="176" customFormat="1">
      <c r="A17" s="47" t="s">
        <v>408</v>
      </c>
      <c r="B17" s="48" t="s">
        <v>943</v>
      </c>
      <c r="C17" s="121">
        <v>0</v>
      </c>
      <c r="D17" s="120">
        <v>0</v>
      </c>
      <c r="E17" s="10"/>
      <c r="F17" s="42"/>
      <c r="G17" s="39"/>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19"/>
      <c r="AL17" s="19"/>
      <c r="AM17" s="19"/>
      <c r="AN17" s="19"/>
      <c r="AO17" s="19"/>
      <c r="AP17" s="19"/>
      <c r="AQ17" s="19"/>
      <c r="AR17" s="19"/>
      <c r="AS17" s="19"/>
      <c r="AT17" s="19"/>
      <c r="AU17" s="19"/>
      <c r="AV17" s="19"/>
      <c r="AW17" s="19"/>
      <c r="AX17" s="19"/>
      <c r="AY17" s="19"/>
      <c r="AZ17" s="19"/>
      <c r="BA17" s="19"/>
    </row>
    <row r="18" spans="1:53" s="176" customFormat="1">
      <c r="A18" s="47" t="s">
        <v>355</v>
      </c>
      <c r="B18" s="48" t="s">
        <v>688</v>
      </c>
      <c r="C18" s="121">
        <v>0</v>
      </c>
      <c r="D18" s="120">
        <v>0</v>
      </c>
      <c r="E18" s="10"/>
      <c r="F18" s="237"/>
      <c r="G18" s="39"/>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19"/>
      <c r="AL18" s="19"/>
      <c r="AM18" s="19"/>
      <c r="AN18" s="19"/>
      <c r="AO18" s="19"/>
      <c r="AP18" s="19"/>
      <c r="AQ18" s="19"/>
      <c r="AR18" s="19"/>
      <c r="AS18" s="19"/>
      <c r="AT18" s="19"/>
      <c r="AU18" s="19"/>
      <c r="AV18" s="19"/>
      <c r="AW18" s="19"/>
      <c r="AX18" s="19"/>
      <c r="AY18" s="19"/>
      <c r="AZ18" s="19"/>
      <c r="BA18" s="19"/>
    </row>
    <row r="19" spans="1:53" s="176" customFormat="1">
      <c r="A19" s="47" t="s">
        <v>409</v>
      </c>
      <c r="B19" s="48" t="s">
        <v>944</v>
      </c>
      <c r="C19" s="121">
        <v>0</v>
      </c>
      <c r="D19" s="120">
        <v>0</v>
      </c>
      <c r="E19" s="10"/>
      <c r="F19" s="237"/>
      <c r="G19" s="39"/>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19"/>
      <c r="AL19" s="19"/>
      <c r="AM19" s="19"/>
      <c r="AN19" s="19"/>
      <c r="AO19" s="19"/>
      <c r="AP19" s="19"/>
      <c r="AQ19" s="19"/>
      <c r="AR19" s="19"/>
      <c r="AS19" s="19"/>
      <c r="AT19" s="19"/>
      <c r="AU19" s="19"/>
      <c r="AV19" s="19"/>
      <c r="AW19" s="19"/>
      <c r="AX19" s="19"/>
      <c r="AY19" s="19"/>
      <c r="AZ19" s="19"/>
      <c r="BA19" s="19"/>
    </row>
    <row r="20" spans="1:53" s="176" customFormat="1">
      <c r="A20" s="47" t="s">
        <v>325</v>
      </c>
      <c r="B20" s="48" t="s">
        <v>8</v>
      </c>
      <c r="C20" s="121">
        <v>0</v>
      </c>
      <c r="D20" s="120">
        <v>0</v>
      </c>
      <c r="E20" s="10"/>
      <c r="F20" s="237"/>
      <c r="G20" s="39"/>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19"/>
      <c r="AL20" s="19"/>
      <c r="AM20" s="19"/>
      <c r="AN20" s="19"/>
      <c r="AO20" s="19"/>
      <c r="AP20" s="19"/>
      <c r="AQ20" s="19"/>
      <c r="AR20" s="19"/>
      <c r="AS20" s="19"/>
      <c r="AT20" s="19"/>
      <c r="AU20" s="19"/>
      <c r="AV20" s="19"/>
      <c r="AW20" s="19"/>
      <c r="AX20" s="19"/>
      <c r="AY20" s="19"/>
      <c r="AZ20" s="19"/>
      <c r="BA20" s="19"/>
    </row>
    <row r="21" spans="1:53" s="176" customFormat="1">
      <c r="A21" s="47" t="s">
        <v>413</v>
      </c>
      <c r="B21" s="48" t="s">
        <v>689</v>
      </c>
      <c r="C21" s="174">
        <v>0</v>
      </c>
      <c r="D21" s="120">
        <v>0</v>
      </c>
      <c r="E21" s="10"/>
      <c r="F21" s="27" t="str">
        <f>+IF(('1'!J6='1'!A1),"SOLO PARA ENTIDADES DEL SECTOR FINANCIERO",0)</f>
        <v>SOLO PARA ENTIDADES DEL SECTOR FINANCIERO</v>
      </c>
      <c r="G21" s="3"/>
      <c r="H21" s="19"/>
      <c r="I21" s="19"/>
      <c r="J21" s="19"/>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19"/>
      <c r="AL21" s="19"/>
      <c r="AM21" s="19"/>
      <c r="AN21" s="19"/>
      <c r="AO21" s="19"/>
      <c r="AP21" s="19"/>
      <c r="AQ21" s="19"/>
      <c r="AR21" s="19"/>
      <c r="AS21" s="19"/>
      <c r="AT21" s="19"/>
      <c r="AU21" s="19"/>
      <c r="AV21" s="19"/>
      <c r="AW21" s="19"/>
      <c r="AX21" s="19"/>
      <c r="AY21" s="19"/>
      <c r="AZ21" s="19"/>
      <c r="BA21" s="19"/>
    </row>
    <row r="22" spans="1:53" s="176" customFormat="1">
      <c r="A22" s="47" t="s">
        <v>326</v>
      </c>
      <c r="B22" s="48" t="s">
        <v>9</v>
      </c>
      <c r="C22" s="174">
        <v>0</v>
      </c>
      <c r="D22" s="120">
        <v>0</v>
      </c>
      <c r="E22" s="10"/>
      <c r="F22" s="237"/>
      <c r="G22" s="39"/>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19"/>
      <c r="AL22" s="19"/>
      <c r="AM22" s="19"/>
      <c r="AN22" s="19"/>
      <c r="AO22" s="19"/>
      <c r="AP22" s="19"/>
      <c r="AQ22" s="19"/>
      <c r="AR22" s="19"/>
      <c r="AS22" s="19"/>
      <c r="AT22" s="19"/>
      <c r="AU22" s="19"/>
      <c r="AV22" s="19"/>
      <c r="AW22" s="19"/>
      <c r="AX22" s="19"/>
      <c r="AY22" s="19"/>
      <c r="AZ22" s="19"/>
      <c r="BA22" s="19"/>
    </row>
    <row r="23" spans="1:53" s="176" customFormat="1">
      <c r="A23" s="47" t="s">
        <v>327</v>
      </c>
      <c r="B23" s="48" t="s">
        <v>942</v>
      </c>
      <c r="C23" s="121">
        <v>0</v>
      </c>
      <c r="D23" s="120">
        <v>0</v>
      </c>
      <c r="E23" s="10"/>
      <c r="F23" s="237"/>
      <c r="G23" s="39"/>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19"/>
      <c r="AL23" s="19"/>
      <c r="AM23" s="19"/>
      <c r="AN23" s="19"/>
      <c r="AO23" s="19"/>
      <c r="AP23" s="19"/>
      <c r="AQ23" s="19"/>
      <c r="AR23" s="19"/>
      <c r="AS23" s="19"/>
      <c r="AT23" s="19"/>
      <c r="AU23" s="19"/>
      <c r="AV23" s="19"/>
      <c r="AW23" s="19"/>
      <c r="AX23" s="19"/>
      <c r="AY23" s="19"/>
      <c r="AZ23" s="19"/>
      <c r="BA23" s="19"/>
    </row>
    <row r="24" spans="1:53" s="176" customFormat="1">
      <c r="A24" s="14" t="s">
        <v>328</v>
      </c>
      <c r="B24" s="15" t="s">
        <v>10</v>
      </c>
      <c r="C24" s="174">
        <f>SUM(C16:C19)-C20-C21-C22+C23</f>
        <v>0</v>
      </c>
      <c r="D24" s="174">
        <f>SUM(D16:D19)-D20-D21-D22+D23</f>
        <v>0</v>
      </c>
      <c r="E24" s="10"/>
      <c r="F24" s="237"/>
      <c r="G24" s="39"/>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19"/>
      <c r="AL24" s="19"/>
      <c r="AM24" s="19"/>
      <c r="AN24" s="19"/>
      <c r="AO24" s="19"/>
      <c r="AP24" s="19"/>
      <c r="AQ24" s="19"/>
      <c r="AR24" s="19"/>
      <c r="AS24" s="19"/>
      <c r="AT24" s="19"/>
      <c r="AU24" s="19"/>
      <c r="AV24" s="19"/>
      <c r="AW24" s="19"/>
      <c r="AX24" s="19"/>
      <c r="AY24" s="19"/>
      <c r="AZ24" s="19"/>
      <c r="BA24" s="19"/>
    </row>
    <row r="25" spans="1:53" s="176" customFormat="1">
      <c r="A25" s="47" t="s">
        <v>414</v>
      </c>
      <c r="B25" s="48" t="s">
        <v>691</v>
      </c>
      <c r="C25" s="121">
        <v>0</v>
      </c>
      <c r="D25" s="120">
        <v>0</v>
      </c>
      <c r="E25" s="10"/>
      <c r="F25" s="237"/>
      <c r="G25" s="39"/>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19"/>
      <c r="AL25" s="19"/>
      <c r="AM25" s="19"/>
      <c r="AN25" s="19"/>
      <c r="AO25" s="19"/>
      <c r="AP25" s="19"/>
      <c r="AQ25" s="19"/>
      <c r="AR25" s="19"/>
      <c r="AS25" s="19"/>
      <c r="AT25" s="19"/>
      <c r="AU25" s="19"/>
      <c r="AV25" s="19"/>
      <c r="AW25" s="19"/>
      <c r="AX25" s="19"/>
      <c r="AY25" s="19"/>
      <c r="AZ25" s="19"/>
      <c r="BA25" s="19"/>
    </row>
    <row r="26" spans="1:53" s="176" customFormat="1">
      <c r="A26" s="47" t="s">
        <v>396</v>
      </c>
      <c r="B26" s="48" t="s">
        <v>945</v>
      </c>
      <c r="C26" s="121">
        <v>0</v>
      </c>
      <c r="D26" s="120">
        <v>0</v>
      </c>
      <c r="E26" s="10"/>
      <c r="F26" s="237"/>
      <c r="G26" s="39"/>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19"/>
      <c r="AL26" s="19"/>
      <c r="AM26" s="19"/>
      <c r="AN26" s="19"/>
      <c r="AO26" s="19"/>
      <c r="AP26" s="19"/>
      <c r="AQ26" s="19"/>
      <c r="AR26" s="19"/>
      <c r="AS26" s="19"/>
      <c r="AT26" s="19"/>
      <c r="AU26" s="19"/>
      <c r="AV26" s="19"/>
      <c r="AW26" s="19"/>
      <c r="AX26" s="19"/>
      <c r="AY26" s="19"/>
      <c r="AZ26" s="19"/>
      <c r="BA26" s="19"/>
    </row>
    <row r="27" spans="1:53" s="176" customFormat="1" ht="25.5">
      <c r="A27" s="47" t="s">
        <v>429</v>
      </c>
      <c r="B27" s="21" t="s">
        <v>692</v>
      </c>
      <c r="C27" s="121">
        <v>0</v>
      </c>
      <c r="D27" s="120">
        <v>0</v>
      </c>
      <c r="E27" s="10"/>
      <c r="F27" s="237"/>
      <c r="G27" s="39"/>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19"/>
      <c r="AL27" s="19"/>
      <c r="AM27" s="19"/>
      <c r="AN27" s="19"/>
      <c r="AO27" s="19"/>
      <c r="AP27" s="19"/>
      <c r="AQ27" s="19"/>
      <c r="AR27" s="19"/>
      <c r="AS27" s="19"/>
      <c r="AT27" s="19"/>
      <c r="AU27" s="19"/>
      <c r="AV27" s="19"/>
      <c r="AW27" s="19"/>
      <c r="AX27" s="19"/>
      <c r="AY27" s="19"/>
      <c r="AZ27" s="19"/>
      <c r="BA27" s="19"/>
    </row>
    <row r="28" spans="1:53" s="176" customFormat="1">
      <c r="A28" s="47" t="s">
        <v>387</v>
      </c>
      <c r="B28" s="48" t="s">
        <v>1014</v>
      </c>
      <c r="C28" s="121">
        <v>0</v>
      </c>
      <c r="D28" s="120">
        <v>0</v>
      </c>
      <c r="E28" s="10"/>
      <c r="F28" s="237"/>
      <c r="G28" s="39"/>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19"/>
      <c r="AL28" s="19"/>
      <c r="AM28" s="19"/>
      <c r="AN28" s="19"/>
      <c r="AO28" s="19"/>
      <c r="AP28" s="19"/>
      <c r="AQ28" s="19"/>
      <c r="AR28" s="19"/>
      <c r="AS28" s="19"/>
      <c r="AT28" s="19"/>
      <c r="AU28" s="19"/>
      <c r="AV28" s="19"/>
      <c r="AW28" s="19"/>
      <c r="AX28" s="19"/>
      <c r="AY28" s="19"/>
      <c r="AZ28" s="19"/>
      <c r="BA28" s="19"/>
    </row>
    <row r="29" spans="1:53" s="176" customFormat="1">
      <c r="A29" s="47" t="s">
        <v>388</v>
      </c>
      <c r="B29" s="48" t="s">
        <v>946</v>
      </c>
      <c r="C29" s="121">
        <v>0</v>
      </c>
      <c r="D29" s="120">
        <v>0</v>
      </c>
      <c r="E29" s="10"/>
      <c r="F29" s="237"/>
      <c r="G29" s="39"/>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19"/>
      <c r="AL29" s="19"/>
      <c r="AM29" s="19"/>
      <c r="AN29" s="19"/>
      <c r="AO29" s="19"/>
      <c r="AP29" s="19"/>
      <c r="AQ29" s="19"/>
      <c r="AR29" s="19"/>
      <c r="AS29" s="19"/>
      <c r="AT29" s="19"/>
      <c r="AU29" s="19"/>
      <c r="AV29" s="19"/>
      <c r="AW29" s="19"/>
      <c r="AX29" s="19"/>
      <c r="AY29" s="19"/>
      <c r="AZ29" s="19"/>
      <c r="BA29" s="19"/>
    </row>
    <row r="30" spans="1:53" s="176" customFormat="1">
      <c r="A30" s="47" t="s">
        <v>389</v>
      </c>
      <c r="B30" s="21" t="s">
        <v>1015</v>
      </c>
      <c r="C30" s="121">
        <v>0</v>
      </c>
      <c r="D30" s="120">
        <v>0</v>
      </c>
      <c r="E30" s="10"/>
      <c r="F30" s="237"/>
      <c r="G30" s="39"/>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19"/>
      <c r="AL30" s="19"/>
      <c r="AM30" s="19"/>
      <c r="AN30" s="19"/>
      <c r="AO30" s="19"/>
      <c r="AP30" s="19"/>
      <c r="AQ30" s="19"/>
      <c r="AR30" s="19"/>
      <c r="AS30" s="19"/>
      <c r="AT30" s="19"/>
      <c r="AU30" s="19"/>
      <c r="AV30" s="19"/>
      <c r="AW30" s="19"/>
      <c r="AX30" s="19"/>
      <c r="AY30" s="19"/>
      <c r="AZ30" s="19"/>
      <c r="BA30" s="19"/>
    </row>
    <row r="31" spans="1:53" s="176" customFormat="1">
      <c r="A31" s="47" t="s">
        <v>390</v>
      </c>
      <c r="B31" s="48" t="s">
        <v>1016</v>
      </c>
      <c r="C31" s="121">
        <v>0</v>
      </c>
      <c r="D31" s="120">
        <v>0</v>
      </c>
      <c r="E31" s="10"/>
      <c r="F31" s="237"/>
      <c r="G31" s="39"/>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19"/>
      <c r="AL31" s="19"/>
      <c r="AM31" s="19"/>
      <c r="AN31" s="19"/>
      <c r="AO31" s="19"/>
      <c r="AP31" s="19"/>
      <c r="AQ31" s="19"/>
      <c r="AR31" s="19"/>
      <c r="AS31" s="19"/>
      <c r="AT31" s="19"/>
      <c r="AU31" s="19"/>
      <c r="AV31" s="19"/>
      <c r="AW31" s="19"/>
      <c r="AX31" s="19"/>
      <c r="AY31" s="19"/>
      <c r="AZ31" s="19"/>
      <c r="BA31" s="19"/>
    </row>
    <row r="32" spans="1:53" s="176" customFormat="1">
      <c r="A32" s="47" t="s">
        <v>391</v>
      </c>
      <c r="B32" s="48" t="s">
        <v>1017</v>
      </c>
      <c r="C32" s="121">
        <v>0</v>
      </c>
      <c r="D32" s="120">
        <v>0</v>
      </c>
      <c r="E32" s="10"/>
      <c r="F32" s="237"/>
      <c r="G32" s="39"/>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19"/>
      <c r="AL32" s="19"/>
      <c r="AM32" s="19"/>
      <c r="AN32" s="19"/>
      <c r="AO32" s="19"/>
      <c r="AP32" s="19"/>
      <c r="AQ32" s="19"/>
      <c r="AR32" s="19"/>
      <c r="AS32" s="19"/>
      <c r="AT32" s="19"/>
      <c r="AU32" s="19"/>
      <c r="AV32" s="19"/>
      <c r="AW32" s="19"/>
      <c r="AX32" s="19"/>
      <c r="AY32" s="19"/>
      <c r="AZ32" s="19"/>
      <c r="BA32" s="19"/>
    </row>
    <row r="33" spans="1:53" s="176" customFormat="1">
      <c r="A33" s="47" t="s">
        <v>392</v>
      </c>
      <c r="B33" s="48" t="s">
        <v>1018</v>
      </c>
      <c r="C33" s="121">
        <v>0</v>
      </c>
      <c r="D33" s="120">
        <v>0</v>
      </c>
      <c r="E33" s="10"/>
      <c r="F33" s="237"/>
      <c r="G33" s="39"/>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19"/>
      <c r="AL33" s="19"/>
      <c r="AM33" s="19"/>
      <c r="AN33" s="19"/>
      <c r="AO33" s="19"/>
      <c r="AP33" s="19"/>
      <c r="AQ33" s="19"/>
      <c r="AR33" s="19"/>
      <c r="AS33" s="19"/>
      <c r="AT33" s="19"/>
      <c r="AU33" s="19"/>
      <c r="AV33" s="19"/>
      <c r="AW33" s="19"/>
      <c r="AX33" s="19"/>
      <c r="AY33" s="19"/>
      <c r="AZ33" s="19"/>
      <c r="BA33" s="19"/>
    </row>
    <row r="34" spans="1:53" s="176" customFormat="1">
      <c r="A34" s="47" t="s">
        <v>393</v>
      </c>
      <c r="B34" s="48" t="s">
        <v>693</v>
      </c>
      <c r="C34" s="121">
        <v>0</v>
      </c>
      <c r="D34" s="120">
        <v>0</v>
      </c>
      <c r="E34" s="10"/>
      <c r="F34" s="237"/>
      <c r="G34" s="39"/>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19"/>
      <c r="AL34" s="19"/>
      <c r="AM34" s="19"/>
      <c r="AN34" s="19"/>
      <c r="AO34" s="19"/>
      <c r="AP34" s="19"/>
      <c r="AQ34" s="19"/>
      <c r="AR34" s="19"/>
      <c r="AS34" s="19"/>
      <c r="AT34" s="19"/>
      <c r="AU34" s="19"/>
      <c r="AV34" s="19"/>
      <c r="AW34" s="19"/>
      <c r="AX34" s="19"/>
      <c r="AY34" s="19"/>
      <c r="AZ34" s="19"/>
      <c r="BA34" s="19"/>
    </row>
    <row r="35" spans="1:53" s="176" customFormat="1">
      <c r="A35" s="47" t="s">
        <v>394</v>
      </c>
      <c r="B35" s="48" t="s">
        <v>694</v>
      </c>
      <c r="C35" s="121">
        <v>0</v>
      </c>
      <c r="D35" s="120">
        <v>0</v>
      </c>
      <c r="E35" s="10"/>
      <c r="F35" s="237"/>
      <c r="G35" s="39"/>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19"/>
      <c r="AL35" s="19"/>
      <c r="AM35" s="19"/>
      <c r="AN35" s="19"/>
      <c r="AO35" s="19"/>
      <c r="AP35" s="19"/>
      <c r="AQ35" s="19"/>
      <c r="AR35" s="19"/>
      <c r="AS35" s="19"/>
      <c r="AT35" s="19"/>
      <c r="AU35" s="19"/>
      <c r="AV35" s="19"/>
      <c r="AW35" s="19"/>
      <c r="AX35" s="19"/>
      <c r="AY35" s="19"/>
      <c r="AZ35" s="19"/>
      <c r="BA35" s="19"/>
    </row>
    <row r="36" spans="1:53" s="176" customFormat="1">
      <c r="A36" s="47" t="s">
        <v>395</v>
      </c>
      <c r="B36" s="48" t="s">
        <v>695</v>
      </c>
      <c r="C36" s="121">
        <v>0</v>
      </c>
      <c r="D36" s="120">
        <v>0</v>
      </c>
      <c r="E36" s="10"/>
      <c r="F36" s="237"/>
      <c r="G36" s="39"/>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19"/>
      <c r="AL36" s="19"/>
      <c r="AM36" s="19"/>
      <c r="AN36" s="19"/>
      <c r="AO36" s="19"/>
      <c r="AP36" s="19"/>
      <c r="AQ36" s="19"/>
      <c r="AR36" s="19"/>
      <c r="AS36" s="19"/>
      <c r="AT36" s="19"/>
      <c r="AU36" s="19"/>
      <c r="AV36" s="19"/>
      <c r="AW36" s="19"/>
      <c r="AX36" s="19"/>
      <c r="AY36" s="19"/>
      <c r="AZ36" s="19"/>
      <c r="BA36" s="19"/>
    </row>
    <row r="37" spans="1:53" s="176" customFormat="1">
      <c r="A37" s="47" t="s">
        <v>401</v>
      </c>
      <c r="B37" s="48" t="s">
        <v>687</v>
      </c>
      <c r="C37" s="121">
        <v>0</v>
      </c>
      <c r="D37" s="120">
        <v>0</v>
      </c>
      <c r="E37" s="10"/>
      <c r="F37" s="237"/>
      <c r="G37" s="39"/>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19"/>
      <c r="AL37" s="19"/>
      <c r="AM37" s="19"/>
      <c r="AN37" s="19"/>
      <c r="AO37" s="19"/>
      <c r="AP37" s="19"/>
      <c r="AQ37" s="19"/>
      <c r="AR37" s="19"/>
      <c r="AS37" s="19"/>
      <c r="AT37" s="19"/>
      <c r="AU37" s="19"/>
      <c r="AV37" s="19"/>
      <c r="AW37" s="19"/>
      <c r="AX37" s="19"/>
      <c r="AY37" s="19"/>
      <c r="AZ37" s="19"/>
      <c r="BA37" s="19"/>
    </row>
    <row r="38" spans="1:53" s="176" customFormat="1">
      <c r="A38" s="14" t="s">
        <v>402</v>
      </c>
      <c r="B38" s="15" t="s">
        <v>14</v>
      </c>
      <c r="C38" s="174">
        <f>SUM(C25:C35)-C36+C37</f>
        <v>0</v>
      </c>
      <c r="D38" s="174">
        <f>SUM(D25:D35)-D36+D37</f>
        <v>0</v>
      </c>
      <c r="E38" s="10"/>
      <c r="F38" s="237"/>
      <c r="G38" s="39"/>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19"/>
      <c r="AL38" s="19"/>
      <c r="AM38" s="19"/>
      <c r="AN38" s="19"/>
      <c r="AO38" s="19"/>
      <c r="AP38" s="19"/>
      <c r="AQ38" s="19"/>
      <c r="AR38" s="19"/>
      <c r="AS38" s="19"/>
      <c r="AT38" s="19"/>
      <c r="AU38" s="19"/>
      <c r="AV38" s="19"/>
      <c r="AW38" s="19"/>
      <c r="AX38" s="19"/>
      <c r="AY38" s="19"/>
      <c r="AZ38" s="19"/>
      <c r="BA38" s="19"/>
    </row>
    <row r="39" spans="1:53" s="176" customFormat="1">
      <c r="A39" s="47" t="s">
        <v>403</v>
      </c>
      <c r="B39" s="48" t="s">
        <v>15</v>
      </c>
      <c r="C39" s="121">
        <v>0</v>
      </c>
      <c r="D39" s="120">
        <v>0</v>
      </c>
      <c r="E39" s="10"/>
      <c r="F39" s="237"/>
      <c r="G39" s="39"/>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19"/>
      <c r="AL39" s="19"/>
      <c r="AM39" s="19"/>
      <c r="AN39" s="19"/>
      <c r="AO39" s="19"/>
      <c r="AP39" s="19"/>
      <c r="AQ39" s="19"/>
      <c r="AR39" s="19"/>
      <c r="AS39" s="19"/>
      <c r="AT39" s="19"/>
      <c r="AU39" s="19"/>
      <c r="AV39" s="19"/>
      <c r="AW39" s="19"/>
      <c r="AX39" s="19"/>
      <c r="AY39" s="19"/>
      <c r="AZ39" s="19"/>
      <c r="BA39" s="19"/>
    </row>
    <row r="40" spans="1:53" s="176" customFormat="1">
      <c r="A40" s="47" t="s">
        <v>382</v>
      </c>
      <c r="B40" s="48" t="s">
        <v>16</v>
      </c>
      <c r="C40" s="121">
        <v>0</v>
      </c>
      <c r="D40" s="120">
        <v>0</v>
      </c>
      <c r="E40" s="10"/>
      <c r="F40" s="237"/>
      <c r="G40" s="39"/>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19"/>
      <c r="AL40" s="19"/>
      <c r="AM40" s="19"/>
      <c r="AN40" s="19"/>
      <c r="AO40" s="19"/>
      <c r="AP40" s="19"/>
      <c r="AQ40" s="19"/>
      <c r="AR40" s="19"/>
      <c r="AS40" s="19"/>
      <c r="AT40" s="19"/>
      <c r="AU40" s="19"/>
      <c r="AV40" s="19"/>
      <c r="AW40" s="19"/>
      <c r="AX40" s="19"/>
      <c r="AY40" s="19"/>
      <c r="AZ40" s="19"/>
      <c r="BA40" s="19"/>
    </row>
    <row r="41" spans="1:53" s="176" customFormat="1">
      <c r="A41" s="47" t="s">
        <v>415</v>
      </c>
      <c r="B41" s="48" t="s">
        <v>17</v>
      </c>
      <c r="C41" s="121">
        <v>0</v>
      </c>
      <c r="D41" s="120">
        <v>0</v>
      </c>
      <c r="E41" s="10"/>
      <c r="F41" s="237"/>
      <c r="G41" s="39"/>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19"/>
      <c r="AL41" s="19"/>
      <c r="AM41" s="19"/>
      <c r="AN41" s="19"/>
      <c r="AO41" s="19"/>
      <c r="AP41" s="19"/>
      <c r="AQ41" s="19"/>
      <c r="AR41" s="19"/>
      <c r="AS41" s="19"/>
      <c r="AT41" s="19"/>
      <c r="AU41" s="19"/>
      <c r="AV41" s="19"/>
      <c r="AW41" s="19"/>
      <c r="AX41" s="19"/>
      <c r="AY41" s="19"/>
      <c r="AZ41" s="19"/>
      <c r="BA41" s="19"/>
    </row>
    <row r="42" spans="1:53" s="176" customFormat="1" ht="25.5">
      <c r="A42" s="47" t="s">
        <v>373</v>
      </c>
      <c r="B42" s="21" t="s">
        <v>696</v>
      </c>
      <c r="C42" s="121">
        <v>0</v>
      </c>
      <c r="D42" s="120">
        <v>0</v>
      </c>
      <c r="E42" s="10"/>
      <c r="F42" s="237"/>
      <c r="G42" s="39"/>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19"/>
      <c r="AL42" s="19"/>
      <c r="AM42" s="19"/>
      <c r="AN42" s="19"/>
      <c r="AO42" s="19"/>
      <c r="AP42" s="19"/>
      <c r="AQ42" s="19"/>
      <c r="AR42" s="19"/>
      <c r="AS42" s="19"/>
      <c r="AT42" s="19"/>
      <c r="AU42" s="19"/>
      <c r="AV42" s="19"/>
      <c r="AW42" s="19"/>
      <c r="AX42" s="19"/>
      <c r="AY42" s="19"/>
      <c r="AZ42" s="19"/>
      <c r="BA42" s="19"/>
    </row>
    <row r="43" spans="1:53" s="176" customFormat="1">
      <c r="A43" s="47" t="s">
        <v>416</v>
      </c>
      <c r="B43" s="48" t="s">
        <v>697</v>
      </c>
      <c r="C43" s="121">
        <v>0</v>
      </c>
      <c r="D43" s="120">
        <v>0</v>
      </c>
      <c r="E43" s="10"/>
      <c r="F43" s="237"/>
      <c r="G43" s="39"/>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19"/>
      <c r="AL43" s="19"/>
      <c r="AM43" s="19"/>
      <c r="AN43" s="19"/>
      <c r="AO43" s="19"/>
      <c r="AP43" s="19"/>
      <c r="AQ43" s="19"/>
      <c r="AR43" s="19"/>
      <c r="AS43" s="19"/>
      <c r="AT43" s="19"/>
      <c r="AU43" s="19"/>
      <c r="AV43" s="19"/>
      <c r="AW43" s="19"/>
      <c r="AX43" s="19"/>
      <c r="AY43" s="19"/>
      <c r="AZ43" s="19"/>
      <c r="BA43" s="19"/>
    </row>
    <row r="44" spans="1:53" s="176" customFormat="1">
      <c r="A44" s="47" t="s">
        <v>374</v>
      </c>
      <c r="B44" s="48" t="s">
        <v>698</v>
      </c>
      <c r="C44" s="121">
        <v>0</v>
      </c>
      <c r="D44" s="120">
        <v>0</v>
      </c>
      <c r="E44" s="10"/>
      <c r="F44" s="237"/>
      <c r="G44" s="39"/>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19"/>
      <c r="AL44" s="19"/>
      <c r="AM44" s="19"/>
      <c r="AN44" s="19"/>
      <c r="AO44" s="19"/>
      <c r="AP44" s="19"/>
      <c r="AQ44" s="19"/>
      <c r="AR44" s="19"/>
      <c r="AS44" s="19"/>
      <c r="AT44" s="19"/>
      <c r="AU44" s="19"/>
      <c r="AV44" s="19"/>
      <c r="AW44" s="19"/>
      <c r="AX44" s="19"/>
      <c r="AY44" s="19"/>
      <c r="AZ44" s="19"/>
      <c r="BA44" s="19"/>
    </row>
    <row r="45" spans="1:53" s="176" customFormat="1">
      <c r="A45" s="47" t="s">
        <v>417</v>
      </c>
      <c r="B45" s="48" t="s">
        <v>18</v>
      </c>
      <c r="C45" s="121">
        <v>0</v>
      </c>
      <c r="D45" s="120">
        <v>0</v>
      </c>
      <c r="E45" s="10"/>
      <c r="F45" s="237"/>
      <c r="G45" s="39"/>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19"/>
      <c r="AL45" s="19"/>
      <c r="AM45" s="19"/>
      <c r="AN45" s="19"/>
      <c r="AO45" s="19"/>
      <c r="AP45" s="19"/>
      <c r="AQ45" s="19"/>
      <c r="AR45" s="19"/>
      <c r="AS45" s="19"/>
      <c r="AT45" s="19"/>
      <c r="AU45" s="19"/>
      <c r="AV45" s="19"/>
      <c r="AW45" s="19"/>
      <c r="AX45" s="19"/>
      <c r="AY45" s="19"/>
      <c r="AZ45" s="19"/>
      <c r="BA45" s="19"/>
    </row>
    <row r="46" spans="1:53" s="176" customFormat="1">
      <c r="A46" s="47" t="s">
        <v>339</v>
      </c>
      <c r="B46" s="48" t="s">
        <v>19</v>
      </c>
      <c r="C46" s="121">
        <v>0</v>
      </c>
      <c r="D46" s="120">
        <v>0</v>
      </c>
      <c r="E46" s="10"/>
      <c r="F46" s="237"/>
      <c r="G46" s="39"/>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19"/>
      <c r="AL46" s="19"/>
      <c r="AM46" s="19"/>
      <c r="AN46" s="19"/>
      <c r="AO46" s="19"/>
      <c r="AP46" s="19"/>
      <c r="AQ46" s="19"/>
      <c r="AR46" s="19"/>
      <c r="AS46" s="19"/>
      <c r="AT46" s="19"/>
      <c r="AU46" s="19"/>
      <c r="AV46" s="19"/>
      <c r="AW46" s="19"/>
      <c r="AX46" s="19"/>
      <c r="AY46" s="19"/>
      <c r="AZ46" s="19"/>
      <c r="BA46" s="19"/>
    </row>
    <row r="47" spans="1:53" s="176" customFormat="1">
      <c r="A47" s="47" t="s">
        <v>362</v>
      </c>
      <c r="B47" s="48" t="s">
        <v>699</v>
      </c>
      <c r="C47" s="121">
        <v>0</v>
      </c>
      <c r="D47" s="120">
        <v>0</v>
      </c>
      <c r="E47" s="10"/>
      <c r="F47" s="237"/>
      <c r="G47" s="39"/>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19"/>
      <c r="AL47" s="19"/>
      <c r="AM47" s="19"/>
      <c r="AN47" s="19"/>
      <c r="AO47" s="19"/>
      <c r="AP47" s="19"/>
      <c r="AQ47" s="19"/>
      <c r="AR47" s="19"/>
      <c r="AS47" s="19"/>
      <c r="AT47" s="19"/>
      <c r="AU47" s="19"/>
      <c r="AV47" s="19"/>
      <c r="AW47" s="19"/>
      <c r="AX47" s="19"/>
      <c r="AY47" s="19"/>
      <c r="AZ47" s="19"/>
      <c r="BA47" s="19"/>
    </row>
    <row r="48" spans="1:53" s="176" customFormat="1">
      <c r="A48" s="47" t="s">
        <v>363</v>
      </c>
      <c r="B48" s="48" t="s">
        <v>700</v>
      </c>
      <c r="C48" s="121">
        <v>0</v>
      </c>
      <c r="D48" s="120">
        <v>0</v>
      </c>
      <c r="E48" s="10"/>
      <c r="F48" s="237"/>
      <c r="G48" s="39"/>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19"/>
      <c r="AL48" s="19"/>
      <c r="AM48" s="19"/>
      <c r="AN48" s="19"/>
      <c r="AO48" s="19"/>
      <c r="AP48" s="19"/>
      <c r="AQ48" s="19"/>
      <c r="AR48" s="19"/>
      <c r="AS48" s="19"/>
      <c r="AT48" s="19"/>
      <c r="AU48" s="19"/>
      <c r="AV48" s="19"/>
      <c r="AW48" s="19"/>
      <c r="AX48" s="19"/>
      <c r="AY48" s="19"/>
      <c r="AZ48" s="19"/>
      <c r="BA48" s="19"/>
    </row>
    <row r="49" spans="1:53" s="176" customFormat="1">
      <c r="A49" s="47" t="s">
        <v>364</v>
      </c>
      <c r="B49" s="48" t="s">
        <v>701</v>
      </c>
      <c r="C49" s="121">
        <v>0</v>
      </c>
      <c r="D49" s="120">
        <v>0</v>
      </c>
      <c r="E49" s="10"/>
      <c r="F49" s="237"/>
      <c r="G49" s="39"/>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19"/>
      <c r="AL49" s="19"/>
      <c r="AM49" s="19"/>
      <c r="AN49" s="19"/>
      <c r="AO49" s="19"/>
      <c r="AP49" s="19"/>
      <c r="AQ49" s="19"/>
      <c r="AR49" s="19"/>
      <c r="AS49" s="19"/>
      <c r="AT49" s="19"/>
      <c r="AU49" s="19"/>
      <c r="AV49" s="19"/>
      <c r="AW49" s="19"/>
      <c r="AX49" s="19"/>
      <c r="AY49" s="19"/>
      <c r="AZ49" s="19"/>
      <c r="BA49" s="19"/>
    </row>
    <row r="50" spans="1:53" s="176" customFormat="1">
      <c r="A50" s="47" t="s">
        <v>365</v>
      </c>
      <c r="B50" s="48" t="s">
        <v>702</v>
      </c>
      <c r="C50" s="121">
        <v>0</v>
      </c>
      <c r="D50" s="120">
        <v>0</v>
      </c>
      <c r="E50" s="10"/>
      <c r="F50" s="237"/>
      <c r="G50" s="39"/>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19"/>
      <c r="AL50" s="19"/>
      <c r="AM50" s="19"/>
      <c r="AN50" s="19"/>
      <c r="AO50" s="19"/>
      <c r="AP50" s="19"/>
      <c r="AQ50" s="19"/>
      <c r="AR50" s="19"/>
      <c r="AS50" s="19"/>
      <c r="AT50" s="19"/>
      <c r="AU50" s="19"/>
      <c r="AV50" s="19"/>
      <c r="AW50" s="19"/>
      <c r="AX50" s="19"/>
      <c r="AY50" s="19"/>
      <c r="AZ50" s="19"/>
      <c r="BA50" s="19"/>
    </row>
    <row r="51" spans="1:53" s="176" customFormat="1">
      <c r="A51" s="47" t="s">
        <v>366</v>
      </c>
      <c r="B51" s="48" t="s">
        <v>1011</v>
      </c>
      <c r="C51" s="121">
        <v>0</v>
      </c>
      <c r="D51" s="120">
        <v>0</v>
      </c>
      <c r="E51" s="10"/>
      <c r="F51" s="237"/>
      <c r="G51" s="39"/>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19"/>
      <c r="AL51" s="19"/>
      <c r="AM51" s="19"/>
      <c r="AN51" s="19"/>
      <c r="AO51" s="19"/>
      <c r="AP51" s="19"/>
      <c r="AQ51" s="19"/>
      <c r="AR51" s="19"/>
      <c r="AS51" s="19"/>
      <c r="AT51" s="19"/>
      <c r="AU51" s="19"/>
      <c r="AV51" s="19"/>
      <c r="AW51" s="19"/>
      <c r="AX51" s="19"/>
      <c r="AY51" s="19"/>
      <c r="AZ51" s="19"/>
      <c r="BA51" s="19"/>
    </row>
    <row r="52" spans="1:53" s="176" customFormat="1">
      <c r="A52" s="47" t="s">
        <v>356</v>
      </c>
      <c r="B52" s="48" t="s">
        <v>1012</v>
      </c>
      <c r="C52" s="121">
        <v>0</v>
      </c>
      <c r="D52" s="120">
        <v>0</v>
      </c>
      <c r="E52" s="10"/>
      <c r="F52" s="237"/>
      <c r="G52" s="39"/>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19"/>
      <c r="AL52" s="19"/>
      <c r="AM52" s="19"/>
      <c r="AN52" s="19"/>
      <c r="AO52" s="19"/>
      <c r="AP52" s="19"/>
      <c r="AQ52" s="19"/>
      <c r="AR52" s="19"/>
      <c r="AS52" s="19"/>
      <c r="AT52" s="19"/>
      <c r="AU52" s="19"/>
      <c r="AV52" s="19"/>
      <c r="AW52" s="19"/>
      <c r="AX52" s="19"/>
      <c r="AY52" s="19"/>
      <c r="AZ52" s="19"/>
      <c r="BA52" s="19"/>
    </row>
    <row r="53" spans="1:53">
      <c r="A53" s="38"/>
      <c r="B53" s="39"/>
      <c r="E53" s="9"/>
      <c r="F53" s="43"/>
      <c r="G53" s="39"/>
    </row>
    <row r="54" spans="1:53">
      <c r="A54" s="38"/>
      <c r="B54" s="39"/>
      <c r="E54" s="9"/>
      <c r="F54" s="43"/>
      <c r="G54" s="39"/>
    </row>
    <row r="59" spans="1:53">
      <c r="B59" s="40" t="s">
        <v>665</v>
      </c>
    </row>
  </sheetData>
  <sheetProtection password="CAE7" sheet="1" objects="1" scenarios="1" formatCells="0" formatColumns="0" formatRows="0" insertColumns="0" insertRows="0"/>
  <mergeCells count="2">
    <mergeCell ref="A2:D2"/>
    <mergeCell ref="C1:D1"/>
  </mergeCells>
  <phoneticPr fontId="2" type="noConversion"/>
  <dataValidations disablePrompts="1" count="2">
    <dataValidation showInputMessage="1" showErrorMessage="1" error="Solo digite valores en miles de pesos" promptTitle="Solo digite valores en miles" sqref="C4:C6 D4:D8 D25:D37 D10:D14 C8 C16:D23 D39:D52"/>
    <dataValidation showInputMessage="1" showErrorMessage="1" error="SOLO PARA ENTIDADES CON SISTEMAS DE VALORACIÓN ESPECIAL" sqref="C13"/>
  </dataValidations>
  <pageMargins left="0.75" right="0.75" top="1" bottom="1" header="0" footer="0"/>
  <pageSetup paperSize="9" orientation="portrait"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2"/>
  <dimension ref="A1:BA56"/>
  <sheetViews>
    <sheetView showGridLines="0" workbookViewId="0">
      <pane xSplit="1" ySplit="6" topLeftCell="B7" activePane="bottomRight" state="frozen"/>
      <selection pane="topRight" activeCell="B1" sqref="B1"/>
      <selection pane="bottomLeft" activeCell="A7" sqref="A7"/>
      <selection pane="bottomRight" activeCell="C8" sqref="C8"/>
    </sheetView>
  </sheetViews>
  <sheetFormatPr baseColWidth="10" defaultColWidth="11.42578125" defaultRowHeight="12.75"/>
  <cols>
    <col min="1" max="1" width="6.85546875" style="261" customWidth="1"/>
    <col min="2" max="2" width="62" style="40" customWidth="1"/>
    <col min="3" max="3" width="28.7109375" style="40" customWidth="1"/>
    <col min="4" max="4" width="28.85546875" style="41" customWidth="1"/>
    <col min="5" max="5" width="9.85546875" style="260" hidden="1" customWidth="1"/>
    <col min="6" max="6" width="19" style="40" customWidth="1"/>
    <col min="7" max="53" width="11.42578125" style="40"/>
    <col min="54" max="16384" width="11.42578125" style="244"/>
  </cols>
  <sheetData>
    <row r="1" spans="1:53" s="263" customFormat="1" ht="12.75" customHeight="1">
      <c r="A1" s="28"/>
      <c r="B1" s="29"/>
      <c r="C1" s="122"/>
      <c r="D1" s="122"/>
      <c r="E1" s="30"/>
      <c r="F1" s="241"/>
    </row>
    <row r="2" spans="1:53" s="263" customFormat="1" ht="19.5" customHeight="1">
      <c r="A2" s="28"/>
      <c r="B2" s="29"/>
      <c r="C2" s="122"/>
      <c r="D2" s="122"/>
      <c r="E2" s="30"/>
      <c r="F2" s="241"/>
    </row>
    <row r="3" spans="1:53" s="257" customFormat="1" ht="33.75">
      <c r="A3" s="5"/>
      <c r="B3" s="189" t="s">
        <v>916</v>
      </c>
      <c r="C3" s="292" t="s">
        <v>1043</v>
      </c>
      <c r="D3" s="292"/>
      <c r="E3" s="25"/>
      <c r="F3" s="49"/>
    </row>
    <row r="4" spans="1:53" s="257" customFormat="1" ht="12.75" customHeight="1">
      <c r="A4" s="5"/>
      <c r="B4" s="4"/>
      <c r="C4" s="124"/>
      <c r="D4" s="124"/>
      <c r="E4" s="25"/>
      <c r="F4" s="49"/>
    </row>
    <row r="5" spans="1:53" s="257" customFormat="1" ht="12.75" customHeight="1">
      <c r="A5" s="283"/>
      <c r="B5" s="284"/>
      <c r="C5" s="284"/>
      <c r="D5" s="285"/>
      <c r="E5" s="25"/>
      <c r="F5" s="49"/>
    </row>
    <row r="6" spans="1:53" s="264" customFormat="1" ht="35.25" customHeight="1">
      <c r="A6" s="287" t="s">
        <v>2</v>
      </c>
      <c r="B6" s="288"/>
      <c r="C6" s="125" t="s">
        <v>0</v>
      </c>
      <c r="D6" s="125" t="s">
        <v>1</v>
      </c>
      <c r="E6" s="26"/>
      <c r="F6" s="235"/>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row>
    <row r="7" spans="1:53">
      <c r="A7" s="13" t="s">
        <v>418</v>
      </c>
      <c r="B7" s="13" t="s">
        <v>703</v>
      </c>
      <c r="C7" s="126">
        <v>0</v>
      </c>
      <c r="D7" s="120">
        <v>0</v>
      </c>
      <c r="E7" s="10"/>
      <c r="F7" s="237"/>
    </row>
    <row r="8" spans="1:53">
      <c r="A8" s="47" t="s">
        <v>369</v>
      </c>
      <c r="B8" s="13" t="s">
        <v>704</v>
      </c>
      <c r="C8" s="126">
        <v>0</v>
      </c>
      <c r="D8" s="120">
        <v>0</v>
      </c>
      <c r="E8" s="10"/>
      <c r="F8" s="237"/>
    </row>
    <row r="9" spans="1:53">
      <c r="A9" s="13" t="s">
        <v>419</v>
      </c>
      <c r="B9" s="13" t="s">
        <v>1021</v>
      </c>
      <c r="C9" s="126">
        <v>0</v>
      </c>
      <c r="D9" s="120">
        <v>0</v>
      </c>
      <c r="E9" s="10"/>
      <c r="F9" s="237"/>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row>
    <row r="10" spans="1:53" ht="25.5">
      <c r="A10" s="47" t="s">
        <v>370</v>
      </c>
      <c r="B10" s="13" t="s">
        <v>1022</v>
      </c>
      <c r="C10" s="126">
        <v>0</v>
      </c>
      <c r="D10" s="120">
        <v>0</v>
      </c>
      <c r="E10" s="10"/>
      <c r="F10" s="237"/>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row>
    <row r="11" spans="1:53">
      <c r="A11" s="13" t="s">
        <v>371</v>
      </c>
      <c r="B11" s="13" t="s">
        <v>20</v>
      </c>
      <c r="C11" s="126">
        <v>0</v>
      </c>
      <c r="D11" s="120">
        <v>0</v>
      </c>
      <c r="E11" s="10"/>
      <c r="F11" s="237"/>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row>
    <row r="12" spans="1:53">
      <c r="A12" s="47" t="s">
        <v>372</v>
      </c>
      <c r="B12" s="13" t="s">
        <v>21</v>
      </c>
      <c r="C12" s="126">
        <v>0</v>
      </c>
      <c r="D12" s="120">
        <v>0</v>
      </c>
      <c r="E12" s="10"/>
      <c r="F12" s="237"/>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row>
    <row r="13" spans="1:53">
      <c r="A13" s="13" t="s">
        <v>420</v>
      </c>
      <c r="B13" s="13" t="s">
        <v>22</v>
      </c>
      <c r="C13" s="126">
        <v>0</v>
      </c>
      <c r="D13" s="120">
        <v>0</v>
      </c>
      <c r="E13" s="10"/>
      <c r="F13" s="237"/>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row>
    <row r="14" spans="1:53">
      <c r="A14" s="47" t="s">
        <v>422</v>
      </c>
      <c r="B14" s="13" t="s">
        <v>23</v>
      </c>
      <c r="C14" s="126">
        <v>0</v>
      </c>
      <c r="D14" s="120">
        <v>0</v>
      </c>
      <c r="E14" s="10"/>
      <c r="F14" s="237"/>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row>
    <row r="15" spans="1:53">
      <c r="A15" s="13" t="s">
        <v>421</v>
      </c>
      <c r="B15" s="13" t="s">
        <v>24</v>
      </c>
      <c r="C15" s="126">
        <v>0</v>
      </c>
      <c r="D15" s="120">
        <v>0</v>
      </c>
      <c r="E15" s="10"/>
      <c r="F15" s="237"/>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row>
    <row r="16" spans="1:53">
      <c r="A16" s="47" t="s">
        <v>423</v>
      </c>
      <c r="B16" s="13" t="s">
        <v>25</v>
      </c>
      <c r="C16" s="126">
        <v>0</v>
      </c>
      <c r="D16" s="120">
        <v>0</v>
      </c>
      <c r="E16" s="10"/>
      <c r="F16" s="237"/>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row>
    <row r="17" spans="1:53">
      <c r="A17" s="13" t="s">
        <v>424</v>
      </c>
      <c r="B17" s="13" t="s">
        <v>705</v>
      </c>
      <c r="C17" s="126">
        <v>0</v>
      </c>
      <c r="D17" s="120">
        <v>0</v>
      </c>
      <c r="E17" s="10"/>
      <c r="F17" s="237"/>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row>
    <row r="18" spans="1:53" ht="25.5">
      <c r="A18" s="47" t="s">
        <v>425</v>
      </c>
      <c r="B18" s="13" t="s">
        <v>706</v>
      </c>
      <c r="C18" s="126">
        <v>0</v>
      </c>
      <c r="D18" s="120">
        <v>0</v>
      </c>
      <c r="E18" s="10"/>
      <c r="F18" s="237"/>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row>
    <row r="19" spans="1:53">
      <c r="A19" s="47" t="s">
        <v>426</v>
      </c>
      <c r="B19" s="13" t="s">
        <v>708</v>
      </c>
      <c r="C19" s="126">
        <v>0</v>
      </c>
      <c r="D19" s="120">
        <v>0</v>
      </c>
      <c r="E19" s="10"/>
      <c r="F19" s="39"/>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c r="A20" s="13" t="s">
        <v>427</v>
      </c>
      <c r="B20" s="13" t="s">
        <v>709</v>
      </c>
      <c r="C20" s="126">
        <v>0</v>
      </c>
      <c r="D20" s="120">
        <v>0</v>
      </c>
      <c r="E20" s="10"/>
      <c r="F20" s="39"/>
      <c r="G20" s="265"/>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A21" s="13" t="s">
        <v>428</v>
      </c>
      <c r="B21" s="13" t="s">
        <v>947</v>
      </c>
      <c r="C21" s="128"/>
      <c r="D21" s="120">
        <v>0</v>
      </c>
      <c r="E21" s="10"/>
      <c r="F21" s="237"/>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53">
      <c r="A22" s="13" t="s">
        <v>430</v>
      </c>
      <c r="B22" s="13" t="s">
        <v>26</v>
      </c>
      <c r="C22" s="126">
        <v>0</v>
      </c>
      <c r="D22" s="120">
        <v>0</v>
      </c>
      <c r="E22" s="10"/>
      <c r="F22" s="237"/>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53">
      <c r="A23" s="47" t="s">
        <v>295</v>
      </c>
      <c r="B23" s="13" t="s">
        <v>707</v>
      </c>
      <c r="C23" s="126">
        <v>0</v>
      </c>
      <c r="D23" s="120">
        <v>0</v>
      </c>
      <c r="E23" s="10"/>
      <c r="F23" s="237"/>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53">
      <c r="A24" s="47" t="s">
        <v>296</v>
      </c>
      <c r="B24" s="13" t="s">
        <v>601</v>
      </c>
      <c r="C24" s="128"/>
      <c r="D24" s="120">
        <v>0</v>
      </c>
      <c r="E24" s="10"/>
      <c r="F24" s="39"/>
      <c r="G24" s="265"/>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53">
      <c r="A25" s="13" t="s">
        <v>297</v>
      </c>
      <c r="B25" s="13" t="s">
        <v>1019</v>
      </c>
      <c r="C25" s="126">
        <v>0</v>
      </c>
      <c r="D25" s="120">
        <v>0</v>
      </c>
      <c r="E25" s="7"/>
      <c r="F25" s="237"/>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53">
      <c r="A26" s="14" t="s">
        <v>353</v>
      </c>
      <c r="B26" s="16" t="s">
        <v>602</v>
      </c>
      <c r="C26" s="154">
        <f>+'2'!C39+'2'!C40+'2'!C41+'2'!C42+'2'!C43-'2'!C44+'2'!C45-'2'!C46+'2'!C47-'2'!C48+'2'!C49-'2'!C50+'2'!C51-'2'!C52+C7-C8+C9-C10+C11-C12+C13-C14+C15-C16+C17-C18+C22-C23-C21+C19-C20-C24+C25</f>
        <v>0</v>
      </c>
      <c r="D26" s="154">
        <f>+'2'!D39+'2'!D40+'2'!D41+'2'!D42+'2'!D43-'2'!D44+'2'!D45-'2'!D46+'2'!D47-'2'!D48+'2'!D49-'2'!D50+'2'!D51-'2'!D52+D7-D8+D9-D10+D11-D12+D13-D14+D15-D16+D17-D18+D22-D23+D21+D19-D20-D24+D25</f>
        <v>0</v>
      </c>
      <c r="E26" s="7"/>
      <c r="F26" s="43"/>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row>
    <row r="27" spans="1:53">
      <c r="A27" s="13" t="s">
        <v>298</v>
      </c>
      <c r="B27" s="13" t="s">
        <v>710</v>
      </c>
      <c r="C27" s="126">
        <v>0</v>
      </c>
      <c r="D27" s="120">
        <v>0</v>
      </c>
      <c r="E27" s="7"/>
      <c r="F27" s="237"/>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53">
      <c r="A28" s="47" t="s">
        <v>656</v>
      </c>
      <c r="B28" s="13" t="s">
        <v>1004</v>
      </c>
      <c r="C28" s="126">
        <v>0</v>
      </c>
      <c r="D28" s="120">
        <v>0</v>
      </c>
      <c r="E28" s="7"/>
      <c r="F28" s="237"/>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53">
      <c r="A29" s="13" t="s">
        <v>657</v>
      </c>
      <c r="B29" s="13" t="s">
        <v>603</v>
      </c>
      <c r="C29" s="126">
        <v>0</v>
      </c>
      <c r="D29" s="120">
        <v>0</v>
      </c>
      <c r="E29" s="7"/>
      <c r="F29" s="237"/>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53">
      <c r="A30" s="47" t="s">
        <v>658</v>
      </c>
      <c r="B30" s="13" t="s">
        <v>948</v>
      </c>
      <c r="C30" s="126">
        <v>0</v>
      </c>
      <c r="D30" s="120">
        <v>0</v>
      </c>
      <c r="E30" s="7"/>
      <c r="F30" s="237"/>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53">
      <c r="A31" s="13" t="s">
        <v>659</v>
      </c>
      <c r="B31" s="13" t="s">
        <v>949</v>
      </c>
      <c r="C31" s="126">
        <v>0</v>
      </c>
      <c r="D31" s="120">
        <v>0</v>
      </c>
      <c r="E31" s="7"/>
      <c r="F31" s="237"/>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53">
      <c r="A32" s="47" t="s">
        <v>660</v>
      </c>
      <c r="B32" s="13" t="s">
        <v>604</v>
      </c>
      <c r="C32" s="126">
        <v>0</v>
      </c>
      <c r="D32" s="120">
        <v>0</v>
      </c>
      <c r="E32" s="7"/>
      <c r="F32" s="237"/>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c r="A33" s="13" t="s">
        <v>661</v>
      </c>
      <c r="B33" s="13" t="s">
        <v>605</v>
      </c>
      <c r="C33" s="126">
        <v>0</v>
      </c>
      <c r="D33" s="120">
        <v>0</v>
      </c>
      <c r="E33" s="7"/>
      <c r="F33" s="237"/>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c r="A34" s="47" t="s">
        <v>662</v>
      </c>
      <c r="B34" s="13" t="s">
        <v>606</v>
      </c>
      <c r="C34" s="128"/>
      <c r="D34" s="120">
        <v>0</v>
      </c>
      <c r="E34" s="7"/>
      <c r="F34" s="237"/>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c r="A35" s="13" t="s">
        <v>585</v>
      </c>
      <c r="B35" s="13" t="s">
        <v>607</v>
      </c>
      <c r="C35" s="128"/>
      <c r="D35" s="120">
        <v>0</v>
      </c>
      <c r="E35" s="7"/>
      <c r="F35" s="237"/>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c r="A36" s="47" t="s">
        <v>586</v>
      </c>
      <c r="B36" s="13" t="s">
        <v>711</v>
      </c>
      <c r="C36" s="126">
        <v>0</v>
      </c>
      <c r="D36" s="120">
        <v>0</v>
      </c>
      <c r="E36" s="7"/>
      <c r="F36" s="237"/>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c r="A37" s="13" t="s">
        <v>587</v>
      </c>
      <c r="B37" s="13" t="s">
        <v>608</v>
      </c>
      <c r="C37" s="126">
        <v>0</v>
      </c>
      <c r="D37" s="120">
        <v>0</v>
      </c>
      <c r="E37" s="7"/>
      <c r="F37" s="43"/>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c r="A38" s="47" t="s">
        <v>588</v>
      </c>
      <c r="B38" s="13" t="s">
        <v>609</v>
      </c>
      <c r="C38" s="128"/>
      <c r="D38" s="120">
        <v>0</v>
      </c>
      <c r="E38" s="7"/>
      <c r="F38" s="237"/>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c r="A39" s="13" t="s">
        <v>589</v>
      </c>
      <c r="B39" s="13" t="s">
        <v>712</v>
      </c>
      <c r="C39" s="128"/>
      <c r="D39" s="120">
        <v>0</v>
      </c>
      <c r="E39" s="7"/>
      <c r="F39" s="289" t="s">
        <v>248</v>
      </c>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c r="A40" s="47" t="s">
        <v>590</v>
      </c>
      <c r="B40" s="13" t="s">
        <v>713</v>
      </c>
      <c r="C40" s="128"/>
      <c r="D40" s="120">
        <v>0</v>
      </c>
      <c r="E40" s="7"/>
      <c r="F40" s="290"/>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c r="A41" s="13" t="s">
        <v>591</v>
      </c>
      <c r="B41" s="13" t="s">
        <v>714</v>
      </c>
      <c r="C41" s="128"/>
      <c r="D41" s="120">
        <v>0</v>
      </c>
      <c r="E41" s="7"/>
      <c r="F41" s="290"/>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c r="A42" s="47" t="s">
        <v>592</v>
      </c>
      <c r="B42" s="13" t="s">
        <v>715</v>
      </c>
      <c r="C42" s="128"/>
      <c r="D42" s="120">
        <v>0</v>
      </c>
      <c r="E42" s="7"/>
      <c r="F42" s="291"/>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c r="A43" s="13" t="s">
        <v>593</v>
      </c>
      <c r="B43" s="13" t="s">
        <v>1020</v>
      </c>
      <c r="C43" s="126">
        <v>0</v>
      </c>
      <c r="D43" s="120">
        <v>0</v>
      </c>
      <c r="E43" s="7"/>
      <c r="F43" s="237"/>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c r="A44" s="14" t="s">
        <v>594</v>
      </c>
      <c r="B44" s="16" t="s">
        <v>610</v>
      </c>
      <c r="C44" s="154">
        <f>+C27-C28+C29+C30-C31+C32-C33+C36+C37-C38+C43</f>
        <v>0</v>
      </c>
      <c r="D44" s="154">
        <f>+D27-D28+D29+D30-D31+D32-D33+D36+D37-D38+D43+D34+D35+D39+D40+D41+D42</f>
        <v>0</v>
      </c>
      <c r="E44" s="7"/>
      <c r="F44" s="237"/>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c r="A45" s="16" t="s">
        <v>595</v>
      </c>
      <c r="B45" s="16" t="s">
        <v>611</v>
      </c>
      <c r="C45" s="154">
        <f>+'2'!C9+'2'!C24+'2'!C15+'2'!C38+C26+C44</f>
        <v>0</v>
      </c>
      <c r="D45" s="154">
        <f>+'2'!D9+'2'!D24+'2'!D15+'2'!D38+D26+D44</f>
        <v>0</v>
      </c>
      <c r="E45" s="7"/>
      <c r="F45" s="237"/>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c r="A46" s="47" t="s">
        <v>596</v>
      </c>
      <c r="B46" s="13" t="s">
        <v>612</v>
      </c>
      <c r="C46" s="126">
        <v>0</v>
      </c>
      <c r="D46" s="120">
        <v>0</v>
      </c>
      <c r="E46" s="7"/>
      <c r="F46" s="237"/>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c r="A47" s="13" t="s">
        <v>597</v>
      </c>
      <c r="B47" s="13" t="s">
        <v>613</v>
      </c>
      <c r="C47" s="126">
        <v>0</v>
      </c>
      <c r="D47" s="120">
        <v>0</v>
      </c>
      <c r="E47" s="7"/>
      <c r="F47" s="237"/>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c r="A48" s="47" t="s">
        <v>598</v>
      </c>
      <c r="B48" s="13" t="s">
        <v>614</v>
      </c>
      <c r="C48" s="126">
        <v>0</v>
      </c>
      <c r="D48" s="120">
        <v>0</v>
      </c>
      <c r="E48" s="7"/>
      <c r="F48" s="237"/>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1:53">
      <c r="A49" s="13" t="s">
        <v>599</v>
      </c>
      <c r="B49" s="13" t="s">
        <v>615</v>
      </c>
      <c r="C49" s="126">
        <v>0</v>
      </c>
      <c r="D49" s="120">
        <v>0</v>
      </c>
      <c r="E49" s="7"/>
      <c r="F49" s="237"/>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1:53">
      <c r="A50" s="13" t="s">
        <v>600</v>
      </c>
      <c r="B50" s="13" t="s">
        <v>950</v>
      </c>
      <c r="C50" s="126">
        <v>0</v>
      </c>
      <c r="D50" s="120">
        <v>0</v>
      </c>
      <c r="E50" s="7"/>
      <c r="F50" s="237"/>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1:53" ht="25.5">
      <c r="A51" s="47" t="s">
        <v>631</v>
      </c>
      <c r="B51" s="13" t="s">
        <v>951</v>
      </c>
      <c r="C51" s="126">
        <v>0</v>
      </c>
      <c r="D51" s="120">
        <v>0</v>
      </c>
      <c r="E51" s="7"/>
      <c r="F51" s="237"/>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1:53">
      <c r="A52" s="47" t="s">
        <v>632</v>
      </c>
      <c r="B52" s="13" t="s">
        <v>952</v>
      </c>
      <c r="C52" s="126">
        <v>0</v>
      </c>
      <c r="D52" s="120">
        <v>0</v>
      </c>
      <c r="E52" s="7"/>
      <c r="F52" s="237"/>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1:53">
      <c r="A53" s="13" t="s">
        <v>633</v>
      </c>
      <c r="B53" s="13" t="s">
        <v>953</v>
      </c>
      <c r="C53" s="126">
        <v>0</v>
      </c>
      <c r="D53" s="120">
        <v>0</v>
      </c>
      <c r="E53" s="10"/>
      <c r="F53" s="39"/>
    </row>
    <row r="54" spans="1:53">
      <c r="A54" s="47" t="s">
        <v>634</v>
      </c>
      <c r="B54" s="13" t="s">
        <v>616</v>
      </c>
      <c r="C54" s="126">
        <v>0</v>
      </c>
      <c r="D54" s="120">
        <v>0</v>
      </c>
      <c r="E54" s="10"/>
      <c r="F54" s="39"/>
    </row>
    <row r="55" spans="1:53">
      <c r="A55" s="43"/>
      <c r="B55" s="43"/>
      <c r="C55" s="43"/>
      <c r="D55" s="43"/>
      <c r="E55" s="9"/>
      <c r="F55" s="39"/>
    </row>
    <row r="56" spans="1:53">
      <c r="A56" s="244"/>
      <c r="B56" s="244"/>
      <c r="C56" s="244"/>
      <c r="D56" s="244"/>
    </row>
  </sheetData>
  <sheetProtection password="CAE7" sheet="1" objects="1" scenarios="1" formatCells="0" formatColumns="0" formatRows="0" insertColumns="0" insertRows="0"/>
  <mergeCells count="4">
    <mergeCell ref="A6:B6"/>
    <mergeCell ref="A5:D5"/>
    <mergeCell ref="F39:F42"/>
    <mergeCell ref="C3:D3"/>
  </mergeCells>
  <phoneticPr fontId="2" type="noConversion"/>
  <dataValidations disablePrompts="1" count="1">
    <dataValidation showInputMessage="1" showErrorMessage="1" error="Solo digite valores en miles de pesos" promptTitle="Solo digite valores en miles" sqref="D7:D25 D27:D43 D46:D54"/>
  </dataValidations>
  <pageMargins left="0.75" right="0.75" top="1" bottom="1" header="0" footer="0"/>
  <pageSetup paperSize="9"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3"/>
  <dimension ref="A1:BA614"/>
  <sheetViews>
    <sheetView showGridLines="0" workbookViewId="0">
      <pane xSplit="1" ySplit="5" topLeftCell="B6" activePane="bottomRight" state="frozen"/>
      <selection activeCell="B28" sqref="B28"/>
      <selection pane="topRight" activeCell="B28" sqref="B28"/>
      <selection pane="bottomLeft" activeCell="B28" sqref="B28"/>
      <selection pane="bottomRight" activeCell="G7" sqref="G7"/>
    </sheetView>
  </sheetViews>
  <sheetFormatPr baseColWidth="10" defaultColWidth="11.42578125" defaultRowHeight="12.75"/>
  <cols>
    <col min="1" max="1" width="11" style="267" customWidth="1"/>
    <col min="2" max="2" width="62" style="19" customWidth="1"/>
    <col min="3" max="3" width="28.7109375" style="19" customWidth="1"/>
    <col min="4" max="4" width="28.85546875" style="268" customWidth="1"/>
    <col min="5" max="5" width="8.85546875" style="269" hidden="1" customWidth="1"/>
    <col min="6" max="6" width="13.42578125" style="19" customWidth="1"/>
    <col min="7" max="53" width="11.42578125" style="19"/>
    <col min="54" max="16384" width="11.42578125" style="176"/>
  </cols>
  <sheetData>
    <row r="1" spans="1:53" s="247" customFormat="1" ht="19.5" customHeight="1">
      <c r="A1" s="2"/>
      <c r="B1" s="133"/>
      <c r="C1" s="122"/>
      <c r="D1" s="122"/>
      <c r="E1" s="134" t="s">
        <v>1024</v>
      </c>
      <c r="F1" s="132"/>
    </row>
    <row r="2" spans="1:53" s="248" customFormat="1" ht="33.75">
      <c r="A2" s="4"/>
      <c r="B2" s="189" t="s">
        <v>917</v>
      </c>
      <c r="C2" s="292" t="s">
        <v>1043</v>
      </c>
      <c r="D2" s="292"/>
      <c r="E2" s="136"/>
      <c r="F2" s="135"/>
    </row>
    <row r="3" spans="1:53" s="248" customFormat="1" ht="12.75" customHeight="1">
      <c r="A3" s="4"/>
      <c r="B3" s="135"/>
      <c r="C3" s="124"/>
      <c r="D3" s="124"/>
      <c r="E3" s="136"/>
      <c r="F3" s="135"/>
    </row>
    <row r="4" spans="1:53" s="248" customFormat="1" ht="12.75" customHeight="1">
      <c r="A4" s="296"/>
      <c r="B4" s="298"/>
      <c r="C4" s="298"/>
      <c r="D4" s="297"/>
      <c r="E4" s="136"/>
      <c r="F4" s="135"/>
    </row>
    <row r="5" spans="1:53" s="259" customFormat="1" ht="35.25" customHeight="1">
      <c r="A5" s="296" t="s">
        <v>2</v>
      </c>
      <c r="B5" s="297"/>
      <c r="C5" s="125" t="s">
        <v>0</v>
      </c>
      <c r="D5" s="125" t="s">
        <v>1</v>
      </c>
      <c r="E5" s="137"/>
      <c r="F5" s="138"/>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row>
    <row r="6" spans="1:53">
      <c r="A6" s="13" t="s">
        <v>635</v>
      </c>
      <c r="B6" s="139" t="s">
        <v>617</v>
      </c>
      <c r="C6" s="127">
        <v>0</v>
      </c>
      <c r="D6" s="120">
        <v>0</v>
      </c>
      <c r="E6" s="140"/>
      <c r="F6" s="141"/>
      <c r="G6" s="266"/>
    </row>
    <row r="7" spans="1:53">
      <c r="A7" s="13">
        <v>198</v>
      </c>
      <c r="B7" s="139" t="s">
        <v>618</v>
      </c>
      <c r="C7" s="127">
        <v>0</v>
      </c>
      <c r="D7" s="120">
        <v>0</v>
      </c>
      <c r="E7" s="140"/>
      <c r="F7" s="141"/>
      <c r="G7" s="266"/>
    </row>
    <row r="8" spans="1:53">
      <c r="A8" s="47" t="s">
        <v>636</v>
      </c>
      <c r="B8" s="139" t="s">
        <v>619</v>
      </c>
      <c r="C8" s="127">
        <v>0</v>
      </c>
      <c r="D8" s="120">
        <v>0</v>
      </c>
      <c r="E8" s="140"/>
      <c r="F8" s="141"/>
      <c r="G8" s="266"/>
    </row>
    <row r="9" spans="1:53">
      <c r="A9" s="13" t="s">
        <v>377</v>
      </c>
      <c r="B9" s="139" t="s">
        <v>622</v>
      </c>
      <c r="C9" s="127">
        <v>0</v>
      </c>
      <c r="D9" s="120">
        <v>0</v>
      </c>
      <c r="E9" s="140"/>
      <c r="F9" s="141"/>
      <c r="G9" s="266"/>
    </row>
    <row r="10" spans="1:53">
      <c r="A10" s="13" t="s">
        <v>312</v>
      </c>
      <c r="B10" s="139" t="s">
        <v>624</v>
      </c>
      <c r="C10" s="127">
        <v>0</v>
      </c>
      <c r="D10" s="120">
        <v>0</v>
      </c>
      <c r="E10" s="140"/>
      <c r="F10" s="141"/>
      <c r="G10" s="266"/>
    </row>
    <row r="11" spans="1:53">
      <c r="A11" s="47" t="s">
        <v>313</v>
      </c>
      <c r="B11" s="139" t="s">
        <v>625</v>
      </c>
      <c r="C11" s="127">
        <v>0</v>
      </c>
      <c r="D11" s="120">
        <v>0</v>
      </c>
      <c r="E11" s="140"/>
      <c r="F11" s="141"/>
      <c r="G11" s="266"/>
    </row>
    <row r="12" spans="1:53">
      <c r="A12" s="47" t="s">
        <v>344</v>
      </c>
      <c r="B12" s="139" t="s">
        <v>623</v>
      </c>
      <c r="C12" s="127">
        <v>0</v>
      </c>
      <c r="D12" s="120">
        <v>0</v>
      </c>
      <c r="E12" s="140"/>
      <c r="F12" s="141"/>
      <c r="G12" s="266"/>
    </row>
    <row r="13" spans="1:53">
      <c r="A13" s="13" t="s">
        <v>261</v>
      </c>
      <c r="B13" s="139" t="s">
        <v>620</v>
      </c>
      <c r="C13" s="127">
        <v>0</v>
      </c>
      <c r="D13" s="120">
        <v>0</v>
      </c>
      <c r="E13" s="140"/>
      <c r="F13" s="141"/>
      <c r="G13" s="266"/>
    </row>
    <row r="14" spans="1:53">
      <c r="A14" s="47" t="s">
        <v>302</v>
      </c>
      <c r="B14" s="139" t="s">
        <v>954</v>
      </c>
      <c r="C14" s="128"/>
      <c r="D14" s="120">
        <v>0</v>
      </c>
      <c r="E14" s="140"/>
      <c r="F14" s="141"/>
      <c r="G14" s="266"/>
    </row>
    <row r="15" spans="1:53">
      <c r="A15" s="47" t="s">
        <v>262</v>
      </c>
      <c r="B15" s="139" t="s">
        <v>621</v>
      </c>
      <c r="C15" s="127">
        <v>0</v>
      </c>
      <c r="D15" s="120">
        <v>0</v>
      </c>
      <c r="E15" s="140"/>
      <c r="F15" s="141"/>
      <c r="G15" s="26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row>
    <row r="16" spans="1:53" ht="25.5">
      <c r="A16" s="13" t="s">
        <v>263</v>
      </c>
      <c r="B16" s="139" t="s">
        <v>626</v>
      </c>
      <c r="C16" s="127">
        <v>0</v>
      </c>
      <c r="D16" s="120">
        <v>0</v>
      </c>
      <c r="E16" s="140"/>
      <c r="F16" s="141"/>
      <c r="G16" s="26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row>
    <row r="17" spans="1:53">
      <c r="A17" s="47" t="s">
        <v>347</v>
      </c>
      <c r="B17" s="139" t="s">
        <v>627</v>
      </c>
      <c r="C17" s="127">
        <v>0</v>
      </c>
      <c r="D17" s="120">
        <v>0</v>
      </c>
      <c r="E17" s="140"/>
      <c r="F17" s="141"/>
      <c r="G17" s="26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row>
    <row r="18" spans="1:53">
      <c r="A18" s="13" t="s">
        <v>345</v>
      </c>
      <c r="B18" s="139" t="s">
        <v>628</v>
      </c>
      <c r="C18" s="127">
        <v>0</v>
      </c>
      <c r="D18" s="120">
        <v>0</v>
      </c>
      <c r="E18" s="140"/>
      <c r="F18" s="141"/>
      <c r="G18" s="26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row>
    <row r="19" spans="1:53">
      <c r="A19" s="47" t="s">
        <v>637</v>
      </c>
      <c r="B19" s="139" t="s">
        <v>716</v>
      </c>
      <c r="C19" s="127">
        <v>0</v>
      </c>
      <c r="D19" s="128"/>
      <c r="E19" s="140"/>
      <c r="F19" s="141"/>
      <c r="G19" s="26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row>
    <row r="20" spans="1:53">
      <c r="A20" s="13" t="s">
        <v>309</v>
      </c>
      <c r="B20" s="143" t="s">
        <v>629</v>
      </c>
      <c r="C20" s="154">
        <f>SUM('3'!C46:C54)+C6+C14+C7+C8+C13+C15+C9+C12+C10-C11+C16+C17+C18-C19</f>
        <v>0</v>
      </c>
      <c r="D20" s="154">
        <f>SUM('3'!D46:D54)+D6+D14+D7+D8+D13+D15+D9+D12+D10-D11+D16+D17+D18-D19</f>
        <v>0</v>
      </c>
      <c r="E20" s="140"/>
      <c r="F20" s="141"/>
      <c r="G20" s="26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row>
    <row r="21" spans="1:53">
      <c r="A21" s="47" t="s">
        <v>308</v>
      </c>
      <c r="B21" s="143" t="s">
        <v>630</v>
      </c>
      <c r="C21" s="154">
        <f>+IF((('3'!C45-C20)&gt;0),('3'!C45-C20),0)</f>
        <v>0</v>
      </c>
      <c r="D21" s="154">
        <f>+IF((('3'!D45-D20)&gt;0),('3'!D45-D20),0)</f>
        <v>0</v>
      </c>
      <c r="E21" s="140"/>
      <c r="F21" s="141"/>
      <c r="G21" s="26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row>
    <row r="22" spans="1:53">
      <c r="A22" s="13" t="s">
        <v>346</v>
      </c>
      <c r="B22" s="139" t="s">
        <v>249</v>
      </c>
      <c r="C22" s="128"/>
      <c r="D22" s="127">
        <v>0</v>
      </c>
      <c r="E22" s="140"/>
      <c r="F22" s="299" t="s">
        <v>249</v>
      </c>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row>
    <row r="23" spans="1:53">
      <c r="A23" s="47" t="s">
        <v>264</v>
      </c>
      <c r="B23" s="139" t="s">
        <v>955</v>
      </c>
      <c r="C23" s="128"/>
      <c r="D23" s="127">
        <v>0</v>
      </c>
      <c r="E23" s="140"/>
      <c r="F23" s="300"/>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row>
    <row r="24" spans="1:53">
      <c r="A24" s="13" t="s">
        <v>348</v>
      </c>
      <c r="B24" s="139" t="s">
        <v>717</v>
      </c>
      <c r="C24" s="128"/>
      <c r="D24" s="127">
        <v>0</v>
      </c>
      <c r="E24" s="140"/>
      <c r="F24" s="300"/>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row>
    <row r="25" spans="1:53">
      <c r="A25" s="47" t="s">
        <v>349</v>
      </c>
      <c r="B25" s="139" t="s">
        <v>718</v>
      </c>
      <c r="C25" s="128"/>
      <c r="D25" s="127">
        <v>0</v>
      </c>
      <c r="E25" s="140"/>
      <c r="F25" s="300"/>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row>
    <row r="26" spans="1:53">
      <c r="A26" s="13" t="s">
        <v>350</v>
      </c>
      <c r="B26" s="139" t="s">
        <v>638</v>
      </c>
      <c r="C26" s="128"/>
      <c r="D26" s="127">
        <v>0</v>
      </c>
      <c r="E26" s="140"/>
      <c r="F26" s="301" t="s">
        <v>1025</v>
      </c>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row>
    <row r="27" spans="1:53">
      <c r="A27" s="47" t="s">
        <v>303</v>
      </c>
      <c r="B27" s="139" t="s">
        <v>483</v>
      </c>
      <c r="C27" s="128"/>
      <c r="D27" s="127">
        <v>0</v>
      </c>
      <c r="E27" s="140"/>
      <c r="F27" s="302"/>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row>
    <row r="28" spans="1:53">
      <c r="A28" s="13" t="s">
        <v>351</v>
      </c>
      <c r="B28" s="139" t="s">
        <v>719</v>
      </c>
      <c r="C28" s="128"/>
      <c r="D28" s="127">
        <v>0</v>
      </c>
      <c r="E28" s="140"/>
      <c r="F28" s="302"/>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row>
    <row r="29" spans="1:53">
      <c r="A29" s="47" t="s">
        <v>358</v>
      </c>
      <c r="B29" s="139" t="s">
        <v>639</v>
      </c>
      <c r="C29" s="128"/>
      <c r="D29" s="127">
        <v>0</v>
      </c>
      <c r="E29" s="140"/>
      <c r="F29" s="302"/>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row>
    <row r="30" spans="1:53">
      <c r="A30" s="13" t="s">
        <v>265</v>
      </c>
      <c r="B30" s="139" t="s">
        <v>1026</v>
      </c>
      <c r="C30" s="128"/>
      <c r="D30" s="127">
        <v>0</v>
      </c>
      <c r="E30" s="140"/>
      <c r="F30" s="302"/>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row>
    <row r="31" spans="1:53">
      <c r="A31" s="47" t="s">
        <v>359</v>
      </c>
      <c r="B31" s="139" t="s">
        <v>431</v>
      </c>
      <c r="C31" s="128"/>
      <c r="D31" s="127">
        <v>0</v>
      </c>
      <c r="E31" s="140"/>
      <c r="F31" s="302"/>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row>
    <row r="32" spans="1:53">
      <c r="A32" s="13" t="s">
        <v>266</v>
      </c>
      <c r="B32" s="139" t="s">
        <v>640</v>
      </c>
      <c r="C32" s="128"/>
      <c r="D32" s="127">
        <v>0</v>
      </c>
      <c r="E32" s="140"/>
      <c r="F32" s="293" t="s">
        <v>722</v>
      </c>
    </row>
    <row r="33" spans="1:53">
      <c r="A33" s="47" t="s">
        <v>29</v>
      </c>
      <c r="B33" s="139" t="s">
        <v>956</v>
      </c>
      <c r="C33" s="128"/>
      <c r="D33" s="127">
        <v>0</v>
      </c>
      <c r="E33" s="144"/>
      <c r="F33" s="294"/>
    </row>
    <row r="34" spans="1:53">
      <c r="A34" s="13" t="s">
        <v>267</v>
      </c>
      <c r="B34" s="139" t="s">
        <v>641</v>
      </c>
      <c r="C34" s="128"/>
      <c r="D34" s="127">
        <v>0</v>
      </c>
      <c r="E34" s="140"/>
      <c r="F34" s="294"/>
    </row>
    <row r="35" spans="1:53">
      <c r="A35" s="47" t="s">
        <v>360</v>
      </c>
      <c r="B35" s="139" t="s">
        <v>642</v>
      </c>
      <c r="C35" s="128"/>
      <c r="D35" s="127">
        <v>0</v>
      </c>
      <c r="E35" s="140"/>
      <c r="F35" s="294"/>
    </row>
    <row r="36" spans="1:53" s="244" customFormat="1">
      <c r="A36" s="13" t="s">
        <v>268</v>
      </c>
      <c r="B36" s="139" t="s">
        <v>643</v>
      </c>
      <c r="C36" s="128"/>
      <c r="D36" s="127">
        <v>0</v>
      </c>
      <c r="E36" s="145"/>
      <c r="F36" s="294"/>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row>
    <row r="37" spans="1:53" s="244" customFormat="1">
      <c r="A37" s="47" t="s">
        <v>311</v>
      </c>
      <c r="B37" s="21" t="s">
        <v>644</v>
      </c>
      <c r="C37" s="128"/>
      <c r="D37" s="127">
        <v>0</v>
      </c>
      <c r="E37" s="145"/>
      <c r="F37" s="294"/>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row>
    <row r="38" spans="1:53" s="244" customFormat="1">
      <c r="A38" s="13" t="s">
        <v>269</v>
      </c>
      <c r="B38" s="139" t="s">
        <v>645</v>
      </c>
      <c r="C38" s="128"/>
      <c r="D38" s="127">
        <v>0</v>
      </c>
      <c r="E38" s="145"/>
      <c r="F38" s="294"/>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row>
    <row r="39" spans="1:53" s="244" customFormat="1">
      <c r="A39" s="47" t="s">
        <v>30</v>
      </c>
      <c r="B39" s="139" t="s">
        <v>646</v>
      </c>
      <c r="C39" s="128"/>
      <c r="D39" s="127">
        <v>0</v>
      </c>
      <c r="E39" s="145"/>
      <c r="F39" s="294"/>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row>
    <row r="40" spans="1:53" s="244" customFormat="1">
      <c r="A40" s="13" t="s">
        <v>663</v>
      </c>
      <c r="B40" s="139" t="s">
        <v>647</v>
      </c>
      <c r="C40" s="128"/>
      <c r="D40" s="127">
        <v>0</v>
      </c>
      <c r="E40" s="145"/>
      <c r="F40" s="294"/>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row>
    <row r="41" spans="1:53" s="244" customFormat="1">
      <c r="A41" s="47" t="s">
        <v>324</v>
      </c>
      <c r="B41" s="139" t="s">
        <v>648</v>
      </c>
      <c r="C41" s="128"/>
      <c r="D41" s="127">
        <v>0</v>
      </c>
      <c r="E41" s="145"/>
      <c r="F41" s="294"/>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row>
    <row r="42" spans="1:53" s="244" customFormat="1">
      <c r="A42" s="13" t="s">
        <v>378</v>
      </c>
      <c r="B42" s="139" t="s">
        <v>649</v>
      </c>
      <c r="C42" s="128"/>
      <c r="D42" s="127">
        <v>0</v>
      </c>
      <c r="E42" s="145"/>
      <c r="F42" s="146"/>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row>
    <row r="43" spans="1:53" s="244" customFormat="1">
      <c r="A43" s="47" t="s">
        <v>270</v>
      </c>
      <c r="B43" s="139" t="s">
        <v>720</v>
      </c>
      <c r="C43" s="128"/>
      <c r="D43" s="127">
        <v>0</v>
      </c>
      <c r="E43" s="145"/>
      <c r="F43" s="146"/>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row>
    <row r="44" spans="1:53" s="244" customFormat="1">
      <c r="A44" s="13" t="s">
        <v>323</v>
      </c>
      <c r="B44" s="139" t="s">
        <v>652</v>
      </c>
      <c r="C44" s="128"/>
      <c r="D44" s="127">
        <v>0</v>
      </c>
      <c r="E44" s="145"/>
      <c r="F44" s="293" t="s">
        <v>722</v>
      </c>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row>
    <row r="45" spans="1:53" s="244" customFormat="1">
      <c r="A45" s="47" t="s">
        <v>271</v>
      </c>
      <c r="B45" s="139" t="s">
        <v>721</v>
      </c>
      <c r="C45" s="128"/>
      <c r="D45" s="127">
        <v>0</v>
      </c>
      <c r="E45" s="145"/>
      <c r="F45" s="294"/>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row>
    <row r="46" spans="1:53" s="244" customFormat="1">
      <c r="A46" s="13" t="s">
        <v>304</v>
      </c>
      <c r="B46" s="139" t="s">
        <v>650</v>
      </c>
      <c r="C46" s="128"/>
      <c r="D46" s="127">
        <v>0</v>
      </c>
      <c r="E46" s="145"/>
      <c r="F46" s="294"/>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row>
    <row r="47" spans="1:53" s="244" customFormat="1">
      <c r="A47" s="47" t="s">
        <v>305</v>
      </c>
      <c r="B47" s="139" t="s">
        <v>651</v>
      </c>
      <c r="C47" s="128"/>
      <c r="D47" s="127">
        <v>0</v>
      </c>
      <c r="E47" s="145"/>
      <c r="F47" s="294"/>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row>
    <row r="48" spans="1:53" s="244" customFormat="1">
      <c r="A48" s="13" t="s">
        <v>272</v>
      </c>
      <c r="B48" s="139" t="s">
        <v>957</v>
      </c>
      <c r="C48" s="128"/>
      <c r="D48" s="127">
        <v>0</v>
      </c>
      <c r="E48" s="145"/>
      <c r="F48" s="294"/>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row>
    <row r="49" spans="1:53" s="244" customFormat="1">
      <c r="A49" s="13" t="s">
        <v>376</v>
      </c>
      <c r="B49" s="139" t="s">
        <v>958</v>
      </c>
      <c r="C49" s="128"/>
      <c r="D49" s="127">
        <v>0</v>
      </c>
      <c r="E49" s="145"/>
      <c r="F49" s="293" t="s">
        <v>1023</v>
      </c>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row>
    <row r="50" spans="1:53" s="244" customFormat="1">
      <c r="A50" s="13" t="s">
        <v>273</v>
      </c>
      <c r="B50" s="139" t="s">
        <v>959</v>
      </c>
      <c r="C50" s="128"/>
      <c r="D50" s="127">
        <v>0</v>
      </c>
      <c r="E50" s="145"/>
      <c r="F50" s="294"/>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row>
    <row r="51" spans="1:53" s="244" customFormat="1">
      <c r="A51" s="47" t="s">
        <v>274</v>
      </c>
      <c r="B51" s="139" t="s">
        <v>653</v>
      </c>
      <c r="C51" s="128"/>
      <c r="D51" s="127">
        <v>0</v>
      </c>
      <c r="E51" s="145"/>
      <c r="F51" s="294"/>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row>
    <row r="52" spans="1:53" s="244" customFormat="1">
      <c r="A52" s="13" t="s">
        <v>275</v>
      </c>
      <c r="B52" s="139" t="s">
        <v>654</v>
      </c>
      <c r="C52" s="128"/>
      <c r="D52" s="127">
        <v>0</v>
      </c>
      <c r="E52" s="145"/>
      <c r="F52" s="295"/>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row>
    <row r="53" spans="1:53" s="244" customFormat="1">
      <c r="A53" s="38"/>
      <c r="B53" s="147"/>
      <c r="C53" s="130"/>
      <c r="D53" s="131"/>
      <c r="E53" s="145"/>
      <c r="F53" s="147"/>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row>
    <row r="54" spans="1:53" s="244" customFormat="1">
      <c r="A54" s="38"/>
      <c r="B54" s="147"/>
      <c r="C54" s="130"/>
      <c r="D54" s="131"/>
      <c r="E54" s="145"/>
      <c r="F54" s="147"/>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row>
    <row r="55" spans="1:53" s="244" customFormat="1">
      <c r="A55" s="38"/>
      <c r="B55" s="147"/>
      <c r="C55" s="130"/>
      <c r="D55" s="154">
        <f>SUM(D22:D52)-D21-D48*2-D45*2-D39*2</f>
        <v>0</v>
      </c>
      <c r="E55" s="145"/>
      <c r="F55" s="147" t="s">
        <v>908</v>
      </c>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row>
    <row r="56" spans="1:53" s="244" customFormat="1">
      <c r="A56" s="38"/>
      <c r="B56" s="147"/>
      <c r="C56" s="130"/>
      <c r="D56" s="131"/>
      <c r="E56" s="145"/>
      <c r="F56" s="147"/>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row>
    <row r="57" spans="1:53" s="244" customFormat="1">
      <c r="A57" s="261"/>
      <c r="B57" s="40"/>
      <c r="C57" s="40"/>
      <c r="D57" s="41"/>
      <c r="E57" s="26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row>
    <row r="58" spans="1:53" s="244" customFormat="1">
      <c r="A58" s="261"/>
      <c r="B58" s="40"/>
      <c r="C58" s="40"/>
      <c r="D58" s="41"/>
      <c r="E58" s="26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row>
    <row r="59" spans="1:53" s="244" customFormat="1">
      <c r="A59" s="261"/>
      <c r="B59" s="40"/>
      <c r="C59" s="40"/>
      <c r="D59" s="41"/>
      <c r="E59" s="26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row>
    <row r="60" spans="1:53" s="244" customFormat="1">
      <c r="A60" s="261"/>
      <c r="B60" s="40"/>
      <c r="C60" s="40"/>
      <c r="D60" s="41"/>
      <c r="E60" s="26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row>
    <row r="61" spans="1:53" s="244" customFormat="1">
      <c r="A61" s="261"/>
      <c r="B61" s="40"/>
      <c r="C61" s="40"/>
      <c r="D61" s="41"/>
      <c r="E61" s="26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row>
    <row r="62" spans="1:53" s="244" customFormat="1">
      <c r="A62" s="261"/>
      <c r="B62" s="40"/>
      <c r="C62" s="40"/>
      <c r="D62" s="41"/>
      <c r="E62" s="26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row>
    <row r="63" spans="1:53" s="244" customFormat="1">
      <c r="A63" s="261"/>
      <c r="B63" s="40"/>
      <c r="C63" s="40"/>
      <c r="D63" s="41"/>
      <c r="E63" s="26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row>
    <row r="64" spans="1:53" s="244" customFormat="1">
      <c r="A64" s="261"/>
      <c r="B64" s="40"/>
      <c r="C64" s="40"/>
      <c r="D64" s="41"/>
      <c r="E64" s="26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row>
    <row r="65" spans="1:53" s="244" customFormat="1">
      <c r="A65" s="261"/>
      <c r="B65" s="40"/>
      <c r="C65" s="40"/>
      <c r="D65" s="41"/>
      <c r="E65" s="26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row>
    <row r="66" spans="1:53" s="244" customFormat="1">
      <c r="A66" s="261"/>
      <c r="B66" s="40"/>
      <c r="C66" s="40"/>
      <c r="D66" s="41"/>
      <c r="E66" s="26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row>
    <row r="67" spans="1:53" s="244" customFormat="1">
      <c r="A67" s="261"/>
      <c r="B67" s="40"/>
      <c r="C67" s="40"/>
      <c r="D67" s="41"/>
      <c r="E67" s="26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row>
    <row r="68" spans="1:53" s="244" customFormat="1">
      <c r="A68" s="261"/>
      <c r="B68" s="40"/>
      <c r="C68" s="40"/>
      <c r="D68" s="41"/>
      <c r="E68" s="26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row>
    <row r="69" spans="1:53" s="244" customFormat="1">
      <c r="A69" s="261"/>
      <c r="B69" s="40"/>
      <c r="C69" s="40"/>
      <c r="D69" s="41"/>
      <c r="E69" s="26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row>
    <row r="70" spans="1:53" s="244" customFormat="1">
      <c r="A70" s="261"/>
      <c r="B70" s="40"/>
      <c r="C70" s="40"/>
      <c r="D70" s="41"/>
      <c r="E70" s="26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row>
    <row r="71" spans="1:53" s="244" customFormat="1">
      <c r="A71" s="261"/>
      <c r="B71" s="40"/>
      <c r="C71" s="40"/>
      <c r="D71" s="41"/>
      <c r="E71" s="26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row>
    <row r="72" spans="1:53" s="244" customFormat="1">
      <c r="A72" s="261"/>
      <c r="B72" s="40"/>
      <c r="C72" s="40"/>
      <c r="D72" s="41"/>
      <c r="E72" s="26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row>
    <row r="73" spans="1:53" s="244" customFormat="1">
      <c r="A73" s="261"/>
      <c r="B73" s="40"/>
      <c r="C73" s="40"/>
      <c r="D73" s="41"/>
      <c r="E73" s="26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row>
    <row r="74" spans="1:53" s="244" customFormat="1">
      <c r="A74" s="261"/>
      <c r="B74" s="40"/>
      <c r="C74" s="40"/>
      <c r="D74" s="41"/>
      <c r="E74" s="26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row>
    <row r="75" spans="1:53" s="244" customFormat="1">
      <c r="A75" s="261"/>
      <c r="B75" s="40"/>
      <c r="C75" s="40"/>
      <c r="D75" s="41"/>
      <c r="E75" s="26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row>
    <row r="76" spans="1:53" s="244" customFormat="1">
      <c r="A76" s="261"/>
      <c r="B76" s="40"/>
      <c r="C76" s="40"/>
      <c r="D76" s="41"/>
      <c r="E76" s="26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row>
    <row r="77" spans="1:53" s="244" customFormat="1">
      <c r="A77" s="261"/>
      <c r="B77" s="40"/>
      <c r="C77" s="40"/>
      <c r="D77" s="41"/>
      <c r="E77" s="26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row>
    <row r="78" spans="1:53" s="244" customFormat="1">
      <c r="A78" s="261"/>
      <c r="B78" s="40"/>
      <c r="C78" s="40"/>
      <c r="D78" s="41"/>
      <c r="E78" s="26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row>
    <row r="79" spans="1:53" s="244" customFormat="1">
      <c r="A79" s="261"/>
      <c r="B79" s="40"/>
      <c r="C79" s="40"/>
      <c r="D79" s="41"/>
      <c r="E79" s="26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row>
    <row r="80" spans="1:53" s="244" customFormat="1">
      <c r="A80" s="261"/>
      <c r="B80" s="40"/>
      <c r="C80" s="40"/>
      <c r="D80" s="41"/>
      <c r="E80" s="26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row>
    <row r="81" spans="1:53" s="244" customFormat="1">
      <c r="A81" s="261"/>
      <c r="B81" s="40"/>
      <c r="C81" s="40"/>
      <c r="D81" s="41"/>
      <c r="E81" s="26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row>
    <row r="82" spans="1:53" s="244" customFormat="1">
      <c r="A82" s="261"/>
      <c r="B82" s="40"/>
      <c r="C82" s="40"/>
      <c r="D82" s="41"/>
      <c r="E82" s="26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row>
    <row r="83" spans="1:53" s="244" customFormat="1">
      <c r="A83" s="261"/>
      <c r="B83" s="40"/>
      <c r="C83" s="40"/>
      <c r="D83" s="41"/>
      <c r="E83" s="26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row>
    <row r="84" spans="1:53" s="244" customFormat="1">
      <c r="A84" s="261"/>
      <c r="B84" s="40"/>
      <c r="C84" s="40"/>
      <c r="D84" s="41"/>
      <c r="E84" s="26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row>
    <row r="85" spans="1:53" s="244" customFormat="1">
      <c r="A85" s="261"/>
      <c r="B85" s="40"/>
      <c r="C85" s="40"/>
      <c r="D85" s="41"/>
      <c r="E85" s="26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row>
    <row r="86" spans="1:53" s="244" customFormat="1">
      <c r="A86" s="261"/>
      <c r="B86" s="40"/>
      <c r="C86" s="40"/>
      <c r="D86" s="41"/>
      <c r="E86" s="26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row>
    <row r="87" spans="1:53" s="244" customFormat="1">
      <c r="A87" s="261"/>
      <c r="B87" s="40"/>
      <c r="C87" s="40"/>
      <c r="D87" s="41"/>
      <c r="E87" s="26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row>
    <row r="88" spans="1:53" s="244" customFormat="1">
      <c r="A88" s="261"/>
      <c r="B88" s="40"/>
      <c r="C88" s="40"/>
      <c r="D88" s="41"/>
      <c r="E88" s="26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row>
    <row r="89" spans="1:53" s="244" customFormat="1">
      <c r="A89" s="261"/>
      <c r="B89" s="40"/>
      <c r="C89" s="40"/>
      <c r="D89" s="41"/>
      <c r="E89" s="26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row>
    <row r="90" spans="1:53" s="244" customFormat="1">
      <c r="A90" s="261"/>
      <c r="B90" s="40"/>
      <c r="C90" s="40"/>
      <c r="D90" s="41"/>
      <c r="E90" s="26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row>
    <row r="91" spans="1:53" s="244" customFormat="1">
      <c r="A91" s="261"/>
      <c r="B91" s="40"/>
      <c r="C91" s="40"/>
      <c r="D91" s="41"/>
      <c r="E91" s="26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row>
    <row r="92" spans="1:53" s="244" customFormat="1">
      <c r="A92" s="261"/>
      <c r="B92" s="40"/>
      <c r="C92" s="40"/>
      <c r="D92" s="41"/>
      <c r="E92" s="26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row>
    <row r="93" spans="1:53" s="244" customFormat="1">
      <c r="A93" s="261"/>
      <c r="B93" s="40"/>
      <c r="C93" s="40"/>
      <c r="D93" s="41"/>
      <c r="E93" s="26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row>
    <row r="94" spans="1:53" s="244" customFormat="1">
      <c r="A94" s="261"/>
      <c r="B94" s="40"/>
      <c r="C94" s="40"/>
      <c r="D94" s="41"/>
      <c r="E94" s="26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row>
    <row r="95" spans="1:53" s="244" customFormat="1">
      <c r="A95" s="261"/>
      <c r="B95" s="40"/>
      <c r="C95" s="40"/>
      <c r="D95" s="41"/>
      <c r="E95" s="26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row>
    <row r="96" spans="1:53" s="244" customFormat="1">
      <c r="A96" s="261"/>
      <c r="B96" s="40"/>
      <c r="C96" s="40"/>
      <c r="D96" s="41"/>
      <c r="E96" s="26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row>
    <row r="97" spans="1:53" s="244" customFormat="1">
      <c r="A97" s="261"/>
      <c r="B97" s="40"/>
      <c r="C97" s="40"/>
      <c r="D97" s="41"/>
      <c r="E97" s="26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row>
    <row r="98" spans="1:53" s="244" customFormat="1">
      <c r="A98" s="261"/>
      <c r="B98" s="40"/>
      <c r="C98" s="40"/>
      <c r="D98" s="41"/>
      <c r="E98" s="26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row>
    <row r="99" spans="1:53" s="244" customFormat="1">
      <c r="A99" s="261"/>
      <c r="B99" s="40"/>
      <c r="C99" s="40"/>
      <c r="D99" s="41"/>
      <c r="E99" s="26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row>
    <row r="100" spans="1:53" s="244" customFormat="1">
      <c r="A100" s="261"/>
      <c r="B100" s="40"/>
      <c r="C100" s="40"/>
      <c r="D100" s="41"/>
      <c r="E100" s="26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row>
    <row r="101" spans="1:53" s="244" customFormat="1">
      <c r="A101" s="261"/>
      <c r="B101" s="40"/>
      <c r="C101" s="40"/>
      <c r="D101" s="41"/>
      <c r="E101" s="26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row>
    <row r="102" spans="1:53" s="244" customFormat="1">
      <c r="A102" s="261"/>
      <c r="B102" s="40"/>
      <c r="C102" s="40"/>
      <c r="D102" s="41"/>
      <c r="E102" s="26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row>
    <row r="103" spans="1:53" s="244" customFormat="1">
      <c r="A103" s="261"/>
      <c r="B103" s="40"/>
      <c r="C103" s="40"/>
      <c r="D103" s="41"/>
      <c r="E103" s="26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row>
    <row r="104" spans="1:53" s="244" customFormat="1">
      <c r="A104" s="261"/>
      <c r="B104" s="40"/>
      <c r="C104" s="40"/>
      <c r="D104" s="41"/>
      <c r="E104" s="26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row>
    <row r="105" spans="1:53" s="244" customFormat="1">
      <c r="A105" s="261"/>
      <c r="B105" s="40"/>
      <c r="C105" s="40"/>
      <c r="D105" s="41"/>
      <c r="E105" s="26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row>
    <row r="106" spans="1:53" s="244" customFormat="1">
      <c r="A106" s="261"/>
      <c r="B106" s="40"/>
      <c r="C106" s="40"/>
      <c r="D106" s="41"/>
      <c r="E106" s="26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row>
    <row r="107" spans="1:53" s="244" customFormat="1">
      <c r="A107" s="261"/>
      <c r="B107" s="40"/>
      <c r="C107" s="40"/>
      <c r="D107" s="41"/>
      <c r="E107" s="26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row>
    <row r="108" spans="1:53" s="244" customFormat="1">
      <c r="A108" s="261"/>
      <c r="B108" s="40"/>
      <c r="C108" s="40"/>
      <c r="D108" s="41"/>
      <c r="E108" s="26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row>
    <row r="109" spans="1:53" s="244" customFormat="1">
      <c r="A109" s="261"/>
      <c r="B109" s="40"/>
      <c r="C109" s="40"/>
      <c r="D109" s="41"/>
      <c r="E109" s="26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row>
    <row r="110" spans="1:53" s="244" customFormat="1">
      <c r="A110" s="261"/>
      <c r="B110" s="40"/>
      <c r="C110" s="40"/>
      <c r="D110" s="41"/>
      <c r="E110" s="26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row>
    <row r="111" spans="1:53" s="244" customFormat="1">
      <c r="A111" s="261"/>
      <c r="B111" s="40"/>
      <c r="C111" s="40"/>
      <c r="D111" s="41"/>
      <c r="E111" s="26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row>
    <row r="112" spans="1:53" s="244" customFormat="1">
      <c r="A112" s="261"/>
      <c r="B112" s="40"/>
      <c r="C112" s="40"/>
      <c r="D112" s="41"/>
      <c r="E112" s="26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row>
    <row r="113" spans="1:53" s="244" customFormat="1">
      <c r="A113" s="261"/>
      <c r="B113" s="40"/>
      <c r="C113" s="40"/>
      <c r="D113" s="41"/>
      <c r="E113" s="26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row>
    <row r="114" spans="1:53" s="244" customFormat="1">
      <c r="A114" s="261"/>
      <c r="B114" s="40"/>
      <c r="C114" s="40"/>
      <c r="D114" s="41"/>
      <c r="E114" s="26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row>
    <row r="115" spans="1:53" s="244" customFormat="1">
      <c r="A115" s="261"/>
      <c r="B115" s="40"/>
      <c r="C115" s="40"/>
      <c r="D115" s="41"/>
      <c r="E115" s="26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row>
    <row r="116" spans="1:53" s="244" customFormat="1">
      <c r="A116" s="261"/>
      <c r="B116" s="40"/>
      <c r="C116" s="40"/>
      <c r="D116" s="41"/>
      <c r="E116" s="26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row>
    <row r="117" spans="1:53" s="244" customFormat="1">
      <c r="A117" s="261"/>
      <c r="B117" s="40"/>
      <c r="C117" s="40"/>
      <c r="D117" s="41"/>
      <c r="E117" s="26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row>
    <row r="118" spans="1:53" s="244" customFormat="1">
      <c r="A118" s="261"/>
      <c r="B118" s="40"/>
      <c r="C118" s="40"/>
      <c r="D118" s="41"/>
      <c r="E118" s="26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row>
    <row r="119" spans="1:53" s="244" customFormat="1">
      <c r="A119" s="261"/>
      <c r="B119" s="40"/>
      <c r="C119" s="40"/>
      <c r="D119" s="41"/>
      <c r="E119" s="26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row>
    <row r="120" spans="1:53" s="244" customFormat="1">
      <c r="A120" s="261"/>
      <c r="B120" s="40"/>
      <c r="C120" s="40"/>
      <c r="D120" s="41"/>
      <c r="E120" s="26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row>
    <row r="121" spans="1:53" s="244" customFormat="1">
      <c r="A121" s="261"/>
      <c r="B121" s="40"/>
      <c r="C121" s="40"/>
      <c r="D121" s="41"/>
      <c r="E121" s="26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row>
    <row r="122" spans="1:53" s="244" customFormat="1">
      <c r="A122" s="261"/>
      <c r="B122" s="40"/>
      <c r="C122" s="40"/>
      <c r="D122" s="41"/>
      <c r="E122" s="26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row>
    <row r="123" spans="1:53" s="244" customFormat="1">
      <c r="A123" s="261"/>
      <c r="B123" s="40"/>
      <c r="C123" s="40"/>
      <c r="D123" s="41"/>
      <c r="E123" s="26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row>
    <row r="124" spans="1:53" s="244" customFormat="1">
      <c r="A124" s="261"/>
      <c r="B124" s="40"/>
      <c r="C124" s="40"/>
      <c r="D124" s="41"/>
      <c r="E124" s="26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row>
    <row r="125" spans="1:53" s="244" customFormat="1">
      <c r="A125" s="261"/>
      <c r="B125" s="40"/>
      <c r="C125" s="40"/>
      <c r="D125" s="41"/>
      <c r="E125" s="26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row>
    <row r="126" spans="1:53" s="244" customFormat="1">
      <c r="A126" s="261"/>
      <c r="B126" s="40"/>
      <c r="C126" s="40"/>
      <c r="D126" s="41"/>
      <c r="E126" s="26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row>
    <row r="127" spans="1:53" s="244" customFormat="1">
      <c r="A127" s="261"/>
      <c r="B127" s="40"/>
      <c r="C127" s="40"/>
      <c r="D127" s="41"/>
      <c r="E127" s="26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row>
    <row r="128" spans="1:53" s="244" customFormat="1">
      <c r="A128" s="261"/>
      <c r="B128" s="40"/>
      <c r="C128" s="40"/>
      <c r="D128" s="41"/>
      <c r="E128" s="26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row>
    <row r="129" spans="1:53" s="244" customFormat="1">
      <c r="A129" s="261"/>
      <c r="B129" s="40"/>
      <c r="C129" s="40"/>
      <c r="D129" s="41"/>
      <c r="E129" s="26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row>
    <row r="130" spans="1:53" s="244" customFormat="1">
      <c r="A130" s="261"/>
      <c r="B130" s="40"/>
      <c r="C130" s="40"/>
      <c r="D130" s="41"/>
      <c r="E130" s="26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row>
    <row r="131" spans="1:53" s="244" customFormat="1">
      <c r="A131" s="261"/>
      <c r="B131" s="40"/>
      <c r="C131" s="40"/>
      <c r="D131" s="41"/>
      <c r="E131" s="26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row>
    <row r="132" spans="1:53" s="244" customFormat="1">
      <c r="A132" s="261"/>
      <c r="B132" s="40"/>
      <c r="C132" s="40"/>
      <c r="D132" s="41"/>
      <c r="E132" s="26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row>
    <row r="133" spans="1:53" s="244" customFormat="1">
      <c r="A133" s="261"/>
      <c r="B133" s="40"/>
      <c r="C133" s="40"/>
      <c r="D133" s="41"/>
      <c r="E133" s="26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row>
    <row r="134" spans="1:53" s="244" customFormat="1">
      <c r="A134" s="261"/>
      <c r="B134" s="40"/>
      <c r="C134" s="40"/>
      <c r="D134" s="41"/>
      <c r="E134" s="26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row>
    <row r="135" spans="1:53" s="244" customFormat="1">
      <c r="A135" s="261"/>
      <c r="B135" s="40"/>
      <c r="C135" s="40"/>
      <c r="D135" s="41"/>
      <c r="E135" s="26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row>
    <row r="136" spans="1:53" s="244" customFormat="1">
      <c r="A136" s="261"/>
      <c r="B136" s="40"/>
      <c r="C136" s="40"/>
      <c r="D136" s="41"/>
      <c r="E136" s="26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row>
    <row r="137" spans="1:53" s="244" customFormat="1">
      <c r="A137" s="261"/>
      <c r="B137" s="40"/>
      <c r="C137" s="40"/>
      <c r="D137" s="41"/>
      <c r="E137" s="26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row>
    <row r="138" spans="1:53" s="244" customFormat="1">
      <c r="A138" s="261"/>
      <c r="B138" s="40"/>
      <c r="C138" s="40"/>
      <c r="D138" s="41"/>
      <c r="E138" s="26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row>
    <row r="139" spans="1:53" s="244" customFormat="1">
      <c r="A139" s="261"/>
      <c r="B139" s="40"/>
      <c r="C139" s="40"/>
      <c r="D139" s="41"/>
      <c r="E139" s="26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row>
    <row r="140" spans="1:53" s="244" customFormat="1">
      <c r="A140" s="261"/>
      <c r="B140" s="40"/>
      <c r="C140" s="40"/>
      <c r="D140" s="41"/>
      <c r="E140" s="26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row>
    <row r="141" spans="1:53" s="244" customFormat="1">
      <c r="A141" s="261"/>
      <c r="B141" s="40"/>
      <c r="C141" s="40"/>
      <c r="D141" s="41"/>
      <c r="E141" s="26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row>
    <row r="142" spans="1:53" s="244" customFormat="1">
      <c r="A142" s="261"/>
      <c r="B142" s="40"/>
      <c r="C142" s="40"/>
      <c r="D142" s="41"/>
      <c r="E142" s="26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row>
    <row r="143" spans="1:53" s="244" customFormat="1">
      <c r="A143" s="261"/>
      <c r="B143" s="40"/>
      <c r="C143" s="40"/>
      <c r="D143" s="41"/>
      <c r="E143" s="26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row>
    <row r="144" spans="1:53" s="244" customFormat="1">
      <c r="A144" s="261"/>
      <c r="B144" s="40"/>
      <c r="C144" s="40"/>
      <c r="D144" s="41"/>
      <c r="E144" s="26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row>
    <row r="145" spans="1:53" s="244" customFormat="1">
      <c r="A145" s="261"/>
      <c r="B145" s="40"/>
      <c r="C145" s="40"/>
      <c r="D145" s="41"/>
      <c r="E145" s="26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row>
    <row r="146" spans="1:53" s="244" customFormat="1">
      <c r="A146" s="261"/>
      <c r="B146" s="40"/>
      <c r="C146" s="40"/>
      <c r="D146" s="41"/>
      <c r="E146" s="26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row>
    <row r="147" spans="1:53" s="244" customFormat="1">
      <c r="A147" s="261"/>
      <c r="B147" s="40"/>
      <c r="C147" s="40"/>
      <c r="D147" s="41"/>
      <c r="E147" s="26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row>
    <row r="148" spans="1:53" s="244" customFormat="1">
      <c r="A148" s="261"/>
      <c r="B148" s="40"/>
      <c r="C148" s="40"/>
      <c r="D148" s="41"/>
      <c r="E148" s="26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row>
    <row r="149" spans="1:53" s="244" customFormat="1">
      <c r="A149" s="261"/>
      <c r="B149" s="40"/>
      <c r="C149" s="40"/>
      <c r="D149" s="41"/>
      <c r="E149" s="26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row>
    <row r="150" spans="1:53" s="244" customFormat="1">
      <c r="A150" s="261"/>
      <c r="B150" s="40"/>
      <c r="C150" s="40"/>
      <c r="D150" s="41"/>
      <c r="E150" s="26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row>
    <row r="151" spans="1:53" s="244" customFormat="1">
      <c r="A151" s="261"/>
      <c r="B151" s="40"/>
      <c r="C151" s="40"/>
      <c r="D151" s="41"/>
      <c r="E151" s="26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row>
    <row r="152" spans="1:53" s="244" customFormat="1">
      <c r="A152" s="261"/>
      <c r="B152" s="40"/>
      <c r="C152" s="40"/>
      <c r="D152" s="41"/>
      <c r="E152" s="26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row>
    <row r="153" spans="1:53" s="244" customFormat="1">
      <c r="A153" s="261"/>
      <c r="B153" s="40"/>
      <c r="C153" s="40"/>
      <c r="D153" s="41"/>
      <c r="E153" s="26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row>
    <row r="154" spans="1:53" s="244" customFormat="1">
      <c r="A154" s="261"/>
      <c r="B154" s="40"/>
      <c r="C154" s="40"/>
      <c r="D154" s="41"/>
      <c r="E154" s="26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row>
    <row r="155" spans="1:53" s="244" customFormat="1">
      <c r="A155" s="261"/>
      <c r="B155" s="40"/>
      <c r="C155" s="40"/>
      <c r="D155" s="41"/>
      <c r="E155" s="26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row>
    <row r="156" spans="1:53" s="244" customFormat="1">
      <c r="A156" s="261"/>
      <c r="B156" s="40"/>
      <c r="C156" s="40"/>
      <c r="D156" s="41"/>
      <c r="E156" s="26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row>
    <row r="157" spans="1:53" s="244" customFormat="1">
      <c r="A157" s="261"/>
      <c r="B157" s="40"/>
      <c r="C157" s="40"/>
      <c r="D157" s="41"/>
      <c r="E157" s="26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row>
    <row r="158" spans="1:53" s="244" customFormat="1">
      <c r="A158" s="261"/>
      <c r="B158" s="40"/>
      <c r="C158" s="40"/>
      <c r="D158" s="41"/>
      <c r="E158" s="26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row>
    <row r="159" spans="1:53" s="244" customFormat="1">
      <c r="A159" s="261"/>
      <c r="B159" s="40"/>
      <c r="C159" s="40"/>
      <c r="D159" s="41"/>
      <c r="E159" s="26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row>
    <row r="160" spans="1:53" s="244" customFormat="1">
      <c r="A160" s="261"/>
      <c r="B160" s="40"/>
      <c r="C160" s="40"/>
      <c r="D160" s="41"/>
      <c r="E160" s="26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row>
    <row r="161" spans="1:53" s="244" customFormat="1">
      <c r="A161" s="261"/>
      <c r="B161" s="40"/>
      <c r="C161" s="40"/>
      <c r="D161" s="41"/>
      <c r="E161" s="26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row>
    <row r="162" spans="1:53" s="244" customFormat="1">
      <c r="A162" s="261"/>
      <c r="B162" s="40"/>
      <c r="C162" s="40"/>
      <c r="D162" s="41"/>
      <c r="E162" s="26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row>
    <row r="163" spans="1:53" s="244" customFormat="1">
      <c r="A163" s="261"/>
      <c r="B163" s="40"/>
      <c r="C163" s="40"/>
      <c r="D163" s="41"/>
      <c r="E163" s="26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row>
    <row r="164" spans="1:53" s="244" customFormat="1">
      <c r="A164" s="261"/>
      <c r="B164" s="40"/>
      <c r="C164" s="40"/>
      <c r="D164" s="41"/>
      <c r="E164" s="26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row>
    <row r="165" spans="1:53" s="244" customFormat="1">
      <c r="A165" s="261"/>
      <c r="B165" s="40"/>
      <c r="C165" s="40"/>
      <c r="D165" s="41"/>
      <c r="E165" s="26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row>
    <row r="166" spans="1:53" s="244" customFormat="1">
      <c r="A166" s="261"/>
      <c r="B166" s="40"/>
      <c r="C166" s="40"/>
      <c r="D166" s="41"/>
      <c r="E166" s="26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row>
    <row r="167" spans="1:53" s="244" customFormat="1">
      <c r="A167" s="261"/>
      <c r="B167" s="40"/>
      <c r="C167" s="40"/>
      <c r="D167" s="41"/>
      <c r="E167" s="26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row>
    <row r="168" spans="1:53" s="244" customFormat="1">
      <c r="A168" s="261"/>
      <c r="B168" s="40"/>
      <c r="C168" s="40"/>
      <c r="D168" s="41"/>
      <c r="E168" s="26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row>
    <row r="169" spans="1:53" s="244" customFormat="1">
      <c r="A169" s="261"/>
      <c r="B169" s="40"/>
      <c r="C169" s="40"/>
      <c r="D169" s="41"/>
      <c r="E169" s="26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row>
    <row r="170" spans="1:53" s="244" customFormat="1">
      <c r="A170" s="261"/>
      <c r="B170" s="40"/>
      <c r="C170" s="40"/>
      <c r="D170" s="41"/>
      <c r="E170" s="26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row>
    <row r="171" spans="1:53" s="244" customFormat="1">
      <c r="A171" s="261"/>
      <c r="B171" s="40"/>
      <c r="C171" s="40"/>
      <c r="D171" s="41"/>
      <c r="E171" s="26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row>
    <row r="172" spans="1:53" s="244" customFormat="1">
      <c r="A172" s="261"/>
      <c r="B172" s="40"/>
      <c r="C172" s="40"/>
      <c r="D172" s="41"/>
      <c r="E172" s="26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row>
    <row r="173" spans="1:53" s="244" customFormat="1">
      <c r="A173" s="261"/>
      <c r="B173" s="40"/>
      <c r="C173" s="40"/>
      <c r="D173" s="41"/>
      <c r="E173" s="26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row>
    <row r="174" spans="1:53" s="244" customFormat="1">
      <c r="A174" s="261"/>
      <c r="B174" s="40"/>
      <c r="C174" s="40"/>
      <c r="D174" s="41"/>
      <c r="E174" s="26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row>
    <row r="175" spans="1:53" s="244" customFormat="1">
      <c r="A175" s="261"/>
      <c r="B175" s="40"/>
      <c r="C175" s="40"/>
      <c r="D175" s="41"/>
      <c r="E175" s="26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row>
    <row r="176" spans="1:53" s="244" customFormat="1">
      <c r="A176" s="261"/>
      <c r="B176" s="40"/>
      <c r="C176" s="40"/>
      <c r="D176" s="41"/>
      <c r="E176" s="26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row>
    <row r="177" spans="1:53" s="244" customFormat="1">
      <c r="A177" s="261"/>
      <c r="B177" s="40"/>
      <c r="C177" s="40"/>
      <c r="D177" s="41"/>
      <c r="E177" s="26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row>
    <row r="178" spans="1:53" s="244" customFormat="1">
      <c r="A178" s="261"/>
      <c r="B178" s="40"/>
      <c r="C178" s="40"/>
      <c r="D178" s="41"/>
      <c r="E178" s="26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row>
    <row r="179" spans="1:53" s="244" customFormat="1">
      <c r="A179" s="261"/>
      <c r="B179" s="40"/>
      <c r="C179" s="40"/>
      <c r="D179" s="41"/>
      <c r="E179" s="26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row>
    <row r="180" spans="1:53" s="244" customFormat="1">
      <c r="A180" s="261"/>
      <c r="B180" s="40"/>
      <c r="C180" s="40"/>
      <c r="D180" s="41"/>
      <c r="E180" s="26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row>
    <row r="181" spans="1:53" s="244" customFormat="1">
      <c r="A181" s="261"/>
      <c r="B181" s="40"/>
      <c r="C181" s="40"/>
      <c r="D181" s="41"/>
      <c r="E181" s="26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row>
    <row r="182" spans="1:53" s="244" customFormat="1">
      <c r="A182" s="261"/>
      <c r="B182" s="40"/>
      <c r="C182" s="40"/>
      <c r="D182" s="41"/>
      <c r="E182" s="26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row>
    <row r="183" spans="1:53" s="244" customFormat="1">
      <c r="A183" s="261"/>
      <c r="B183" s="40"/>
      <c r="C183" s="40"/>
      <c r="D183" s="41"/>
      <c r="E183" s="26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row>
    <row r="184" spans="1:53" s="244" customFormat="1">
      <c r="A184" s="261"/>
      <c r="B184" s="40"/>
      <c r="C184" s="40"/>
      <c r="D184" s="41"/>
      <c r="E184" s="26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row>
    <row r="185" spans="1:53" s="244" customFormat="1">
      <c r="A185" s="261"/>
      <c r="B185" s="40"/>
      <c r="C185" s="40"/>
      <c r="D185" s="41"/>
      <c r="E185" s="26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row>
    <row r="186" spans="1:53" s="244" customFormat="1">
      <c r="A186" s="261"/>
      <c r="B186" s="40"/>
      <c r="C186" s="40"/>
      <c r="D186" s="41"/>
      <c r="E186" s="26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row>
    <row r="187" spans="1:53" s="244" customFormat="1">
      <c r="A187" s="261"/>
      <c r="B187" s="40"/>
      <c r="C187" s="40"/>
      <c r="D187" s="41"/>
      <c r="E187" s="26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row>
    <row r="188" spans="1:53" s="244" customFormat="1">
      <c r="A188" s="261"/>
      <c r="B188" s="40"/>
      <c r="C188" s="40"/>
      <c r="D188" s="41"/>
      <c r="E188" s="26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row>
    <row r="189" spans="1:53" s="244" customFormat="1">
      <c r="A189" s="261"/>
      <c r="B189" s="40"/>
      <c r="C189" s="40"/>
      <c r="D189" s="41"/>
      <c r="E189" s="26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row>
    <row r="190" spans="1:53" s="244" customFormat="1">
      <c r="A190" s="261"/>
      <c r="B190" s="40"/>
      <c r="C190" s="40"/>
      <c r="D190" s="41"/>
      <c r="E190" s="26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row>
    <row r="191" spans="1:53" s="244" customFormat="1">
      <c r="A191" s="261"/>
      <c r="B191" s="40"/>
      <c r="C191" s="40"/>
      <c r="D191" s="41"/>
      <c r="E191" s="26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row>
    <row r="192" spans="1:53" s="244" customFormat="1">
      <c r="A192" s="261"/>
      <c r="B192" s="40"/>
      <c r="C192" s="40"/>
      <c r="D192" s="41"/>
      <c r="E192" s="26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row>
    <row r="193" spans="1:53" s="244" customFormat="1">
      <c r="A193" s="261"/>
      <c r="B193" s="40"/>
      <c r="C193" s="40"/>
      <c r="D193" s="41"/>
      <c r="E193" s="26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row>
    <row r="194" spans="1:53" s="244" customFormat="1">
      <c r="A194" s="261"/>
      <c r="B194" s="40"/>
      <c r="C194" s="40"/>
      <c r="D194" s="41"/>
      <c r="E194" s="26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row>
    <row r="195" spans="1:53" s="244" customFormat="1">
      <c r="A195" s="261"/>
      <c r="B195" s="40"/>
      <c r="C195" s="40"/>
      <c r="D195" s="41"/>
      <c r="E195" s="26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row>
    <row r="196" spans="1:53" s="244" customFormat="1">
      <c r="A196" s="261"/>
      <c r="B196" s="40"/>
      <c r="C196" s="40"/>
      <c r="D196" s="41"/>
      <c r="E196" s="26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row>
    <row r="197" spans="1:53" s="244" customFormat="1">
      <c r="A197" s="261"/>
      <c r="B197" s="40"/>
      <c r="C197" s="40"/>
      <c r="D197" s="41"/>
      <c r="E197" s="26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row>
    <row r="198" spans="1:53" s="244" customFormat="1">
      <c r="A198" s="261"/>
      <c r="B198" s="40"/>
      <c r="C198" s="40"/>
      <c r="D198" s="41"/>
      <c r="E198" s="26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row>
    <row r="199" spans="1:53" s="244" customFormat="1">
      <c r="A199" s="261"/>
      <c r="B199" s="40"/>
      <c r="C199" s="40"/>
      <c r="D199" s="41"/>
      <c r="E199" s="26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row>
    <row r="200" spans="1:53" s="244" customFormat="1">
      <c r="A200" s="261"/>
      <c r="B200" s="40"/>
      <c r="C200" s="40"/>
      <c r="D200" s="41"/>
      <c r="E200" s="26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row>
    <row r="201" spans="1:53" s="244" customFormat="1">
      <c r="A201" s="261"/>
      <c r="B201" s="40"/>
      <c r="C201" s="40"/>
      <c r="D201" s="41"/>
      <c r="E201" s="26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row>
    <row r="202" spans="1:53" s="244" customFormat="1">
      <c r="A202" s="261"/>
      <c r="B202" s="40"/>
      <c r="C202" s="40"/>
      <c r="D202" s="41"/>
      <c r="E202" s="26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row>
    <row r="203" spans="1:53" s="244" customFormat="1">
      <c r="A203" s="261"/>
      <c r="B203" s="40"/>
      <c r="C203" s="40"/>
      <c r="D203" s="41"/>
      <c r="E203" s="26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row>
    <row r="204" spans="1:53" s="244" customFormat="1">
      <c r="A204" s="261"/>
      <c r="B204" s="40"/>
      <c r="C204" s="40"/>
      <c r="D204" s="41"/>
      <c r="E204" s="26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row>
    <row r="205" spans="1:53" s="244" customFormat="1">
      <c r="A205" s="261"/>
      <c r="B205" s="40"/>
      <c r="C205" s="40"/>
      <c r="D205" s="41"/>
      <c r="E205" s="26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row>
    <row r="206" spans="1:53" s="244" customFormat="1">
      <c r="A206" s="261"/>
      <c r="B206" s="40"/>
      <c r="C206" s="40"/>
      <c r="D206" s="41"/>
      <c r="E206" s="26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row>
    <row r="207" spans="1:53" s="244" customFormat="1">
      <c r="A207" s="261"/>
      <c r="B207" s="40"/>
      <c r="C207" s="40"/>
      <c r="D207" s="41"/>
      <c r="E207" s="26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row>
    <row r="208" spans="1:53" s="244" customFormat="1">
      <c r="A208" s="261"/>
      <c r="B208" s="40"/>
      <c r="C208" s="40"/>
      <c r="D208" s="41"/>
      <c r="E208" s="26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row>
    <row r="209" spans="1:53" s="244" customFormat="1">
      <c r="A209" s="261"/>
      <c r="B209" s="40"/>
      <c r="C209" s="40"/>
      <c r="D209" s="41"/>
      <c r="E209" s="26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row>
    <row r="210" spans="1:53" s="244" customFormat="1">
      <c r="A210" s="261"/>
      <c r="B210" s="40"/>
      <c r="C210" s="40"/>
      <c r="D210" s="41"/>
      <c r="E210" s="26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row>
    <row r="211" spans="1:53" s="244" customFormat="1">
      <c r="A211" s="261"/>
      <c r="B211" s="40"/>
      <c r="C211" s="40"/>
      <c r="D211" s="41"/>
      <c r="E211" s="26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row>
    <row r="212" spans="1:53" s="244" customFormat="1">
      <c r="A212" s="261"/>
      <c r="B212" s="40"/>
      <c r="C212" s="40"/>
      <c r="D212" s="41"/>
      <c r="E212" s="26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row>
    <row r="213" spans="1:53" s="244" customFormat="1">
      <c r="A213" s="261"/>
      <c r="B213" s="40"/>
      <c r="C213" s="40"/>
      <c r="D213" s="41"/>
      <c r="E213" s="26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row>
    <row r="214" spans="1:53" s="244" customFormat="1">
      <c r="A214" s="261"/>
      <c r="B214" s="40"/>
      <c r="C214" s="40"/>
      <c r="D214" s="41"/>
      <c r="E214" s="26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row>
    <row r="215" spans="1:53" s="244" customFormat="1">
      <c r="A215" s="261"/>
      <c r="B215" s="40"/>
      <c r="C215" s="40"/>
      <c r="D215" s="41"/>
      <c r="E215" s="26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row>
    <row r="216" spans="1:53" s="244" customFormat="1">
      <c r="A216" s="261"/>
      <c r="B216" s="40"/>
      <c r="C216" s="40"/>
      <c r="D216" s="41"/>
      <c r="E216" s="26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row>
    <row r="217" spans="1:53" s="244" customFormat="1">
      <c r="A217" s="261"/>
      <c r="B217" s="40"/>
      <c r="C217" s="40"/>
      <c r="D217" s="41"/>
      <c r="E217" s="26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row>
    <row r="218" spans="1:53" s="244" customFormat="1">
      <c r="A218" s="261"/>
      <c r="B218" s="40"/>
      <c r="C218" s="40"/>
      <c r="D218" s="41"/>
      <c r="E218" s="26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row>
    <row r="219" spans="1:53" s="244" customFormat="1">
      <c r="A219" s="261"/>
      <c r="B219" s="40"/>
      <c r="C219" s="40"/>
      <c r="D219" s="41"/>
      <c r="E219" s="26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row>
    <row r="220" spans="1:53" s="244" customFormat="1">
      <c r="A220" s="261"/>
      <c r="B220" s="40"/>
      <c r="C220" s="40"/>
      <c r="D220" s="41"/>
      <c r="E220" s="26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row>
    <row r="221" spans="1:53" s="244" customFormat="1">
      <c r="A221" s="261"/>
      <c r="B221" s="40"/>
      <c r="C221" s="40"/>
      <c r="D221" s="41"/>
      <c r="E221" s="26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row>
    <row r="222" spans="1:53" s="244" customFormat="1">
      <c r="A222" s="261"/>
      <c r="B222" s="40"/>
      <c r="C222" s="40"/>
      <c r="D222" s="41"/>
      <c r="E222" s="26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row>
    <row r="223" spans="1:53" s="244" customFormat="1">
      <c r="A223" s="261"/>
      <c r="B223" s="40"/>
      <c r="C223" s="40"/>
      <c r="D223" s="41"/>
      <c r="E223" s="26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row>
    <row r="224" spans="1:53" s="244" customFormat="1">
      <c r="A224" s="261"/>
      <c r="B224" s="40"/>
      <c r="C224" s="40"/>
      <c r="D224" s="41"/>
      <c r="E224" s="26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row>
    <row r="225" spans="1:53" s="244" customFormat="1">
      <c r="A225" s="261"/>
      <c r="B225" s="40"/>
      <c r="C225" s="40"/>
      <c r="D225" s="41"/>
      <c r="E225" s="26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row>
    <row r="226" spans="1:53" s="244" customFormat="1">
      <c r="A226" s="261"/>
      <c r="B226" s="40"/>
      <c r="C226" s="40"/>
      <c r="D226" s="41"/>
      <c r="E226" s="26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row>
    <row r="227" spans="1:53" s="244" customFormat="1">
      <c r="A227" s="261"/>
      <c r="B227" s="40"/>
      <c r="C227" s="40"/>
      <c r="D227" s="41"/>
      <c r="E227" s="26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row>
    <row r="228" spans="1:53" s="244" customFormat="1">
      <c r="A228" s="261"/>
      <c r="B228" s="40"/>
      <c r="C228" s="40"/>
      <c r="D228" s="41"/>
      <c r="E228" s="26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row>
    <row r="229" spans="1:53" s="244" customFormat="1">
      <c r="A229" s="261"/>
      <c r="B229" s="40"/>
      <c r="C229" s="40"/>
      <c r="D229" s="41"/>
      <c r="E229" s="26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row>
    <row r="230" spans="1:53" s="244" customFormat="1">
      <c r="A230" s="261"/>
      <c r="B230" s="40"/>
      <c r="C230" s="40"/>
      <c r="D230" s="41"/>
      <c r="E230" s="26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row>
    <row r="231" spans="1:53" s="244" customFormat="1">
      <c r="A231" s="261"/>
      <c r="B231" s="40"/>
      <c r="C231" s="40"/>
      <c r="D231" s="41"/>
      <c r="E231" s="26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row>
    <row r="232" spans="1:53" s="244" customFormat="1">
      <c r="A232" s="261"/>
      <c r="B232" s="40"/>
      <c r="C232" s="40"/>
      <c r="D232" s="41"/>
      <c r="E232" s="26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row>
    <row r="233" spans="1:53" s="244" customFormat="1">
      <c r="A233" s="261"/>
      <c r="B233" s="40"/>
      <c r="C233" s="40"/>
      <c r="D233" s="41"/>
      <c r="E233" s="26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row>
    <row r="234" spans="1:53" s="244" customFormat="1">
      <c r="A234" s="261"/>
      <c r="B234" s="40"/>
      <c r="C234" s="40"/>
      <c r="D234" s="41"/>
      <c r="E234" s="26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row>
    <row r="235" spans="1:53" s="244" customFormat="1">
      <c r="A235" s="261"/>
      <c r="B235" s="40"/>
      <c r="C235" s="40"/>
      <c r="D235" s="41"/>
      <c r="E235" s="26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row>
    <row r="236" spans="1:53" s="244" customFormat="1">
      <c r="A236" s="261"/>
      <c r="B236" s="40"/>
      <c r="C236" s="40"/>
      <c r="D236" s="41"/>
      <c r="E236" s="26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row>
    <row r="237" spans="1:53" s="244" customFormat="1">
      <c r="A237" s="261"/>
      <c r="B237" s="40"/>
      <c r="C237" s="40"/>
      <c r="D237" s="41"/>
      <c r="E237" s="26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row>
    <row r="238" spans="1:53" s="244" customFormat="1">
      <c r="A238" s="261"/>
      <c r="B238" s="40"/>
      <c r="C238" s="40"/>
      <c r="D238" s="41"/>
      <c r="E238" s="26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row>
    <row r="239" spans="1:53" s="244" customFormat="1">
      <c r="A239" s="261"/>
      <c r="B239" s="40"/>
      <c r="C239" s="40"/>
      <c r="D239" s="41"/>
      <c r="E239" s="26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row>
    <row r="240" spans="1:53" s="244" customFormat="1">
      <c r="A240" s="261"/>
      <c r="B240" s="40"/>
      <c r="C240" s="40"/>
      <c r="D240" s="41"/>
      <c r="E240" s="26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row>
    <row r="241" spans="1:53" s="244" customFormat="1">
      <c r="A241" s="261"/>
      <c r="B241" s="40"/>
      <c r="C241" s="40"/>
      <c r="D241" s="41"/>
      <c r="E241" s="26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row>
    <row r="242" spans="1:53" s="244" customFormat="1">
      <c r="A242" s="261"/>
      <c r="B242" s="40"/>
      <c r="C242" s="40"/>
      <c r="D242" s="41"/>
      <c r="E242" s="26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row>
    <row r="243" spans="1:53" s="244" customFormat="1">
      <c r="A243" s="261"/>
      <c r="B243" s="40"/>
      <c r="C243" s="40"/>
      <c r="D243" s="41"/>
      <c r="E243" s="26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row>
    <row r="244" spans="1:53" s="244" customFormat="1">
      <c r="A244" s="261"/>
      <c r="B244" s="40"/>
      <c r="C244" s="40"/>
      <c r="D244" s="41"/>
      <c r="E244" s="26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row>
    <row r="245" spans="1:53" s="244" customFormat="1">
      <c r="A245" s="261"/>
      <c r="B245" s="40"/>
      <c r="C245" s="40"/>
      <c r="D245" s="41"/>
      <c r="E245" s="26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row>
    <row r="246" spans="1:53" s="244" customFormat="1">
      <c r="A246" s="261"/>
      <c r="B246" s="40"/>
      <c r="C246" s="40"/>
      <c r="D246" s="41"/>
      <c r="E246" s="26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row>
    <row r="247" spans="1:53" s="244" customFormat="1">
      <c r="A247" s="261"/>
      <c r="B247" s="40"/>
      <c r="C247" s="40"/>
      <c r="D247" s="41"/>
      <c r="E247" s="26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row>
    <row r="248" spans="1:53" s="244" customFormat="1">
      <c r="A248" s="261"/>
      <c r="B248" s="40"/>
      <c r="C248" s="40"/>
      <c r="D248" s="41"/>
      <c r="E248" s="26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row>
    <row r="249" spans="1:53" s="244" customFormat="1">
      <c r="A249" s="261"/>
      <c r="B249" s="40"/>
      <c r="C249" s="40"/>
      <c r="D249" s="41"/>
      <c r="E249" s="26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row>
    <row r="250" spans="1:53" s="244" customFormat="1">
      <c r="A250" s="261"/>
      <c r="B250" s="40"/>
      <c r="C250" s="40"/>
      <c r="D250" s="41"/>
      <c r="E250" s="26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row>
    <row r="251" spans="1:53" s="244" customFormat="1">
      <c r="A251" s="261"/>
      <c r="B251" s="40"/>
      <c r="C251" s="40"/>
      <c r="D251" s="41"/>
      <c r="E251" s="26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row>
    <row r="252" spans="1:53" s="244" customFormat="1">
      <c r="A252" s="261"/>
      <c r="B252" s="40"/>
      <c r="C252" s="40"/>
      <c r="D252" s="41"/>
      <c r="E252" s="26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row>
    <row r="253" spans="1:53" s="244" customFormat="1">
      <c r="A253" s="261"/>
      <c r="B253" s="40"/>
      <c r="C253" s="40"/>
      <c r="D253" s="41"/>
      <c r="E253" s="26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row>
    <row r="254" spans="1:53" s="244" customFormat="1">
      <c r="A254" s="261"/>
      <c r="B254" s="40"/>
      <c r="C254" s="40"/>
      <c r="D254" s="41"/>
      <c r="E254" s="26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row>
    <row r="255" spans="1:53" s="244" customFormat="1">
      <c r="A255" s="261"/>
      <c r="B255" s="40"/>
      <c r="C255" s="40"/>
      <c r="D255" s="41"/>
      <c r="E255" s="26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row>
    <row r="256" spans="1:53" s="244" customFormat="1">
      <c r="A256" s="261"/>
      <c r="B256" s="40"/>
      <c r="C256" s="40"/>
      <c r="D256" s="41"/>
      <c r="E256" s="26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row>
    <row r="257" spans="1:53" s="244" customFormat="1">
      <c r="A257" s="261"/>
      <c r="B257" s="40"/>
      <c r="C257" s="40"/>
      <c r="D257" s="41"/>
      <c r="E257" s="26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row>
    <row r="258" spans="1:53" s="244" customFormat="1">
      <c r="A258" s="261"/>
      <c r="B258" s="40"/>
      <c r="C258" s="40"/>
      <c r="D258" s="41"/>
      <c r="E258" s="26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row>
    <row r="259" spans="1:53" s="244" customFormat="1">
      <c r="A259" s="261"/>
      <c r="B259" s="40"/>
      <c r="C259" s="40"/>
      <c r="D259" s="41"/>
      <c r="E259" s="26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row>
    <row r="260" spans="1:53" s="244" customFormat="1">
      <c r="A260" s="261"/>
      <c r="B260" s="40"/>
      <c r="C260" s="40"/>
      <c r="D260" s="41"/>
      <c r="E260" s="26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row>
    <row r="261" spans="1:53" s="244" customFormat="1">
      <c r="A261" s="261"/>
      <c r="B261" s="40"/>
      <c r="C261" s="40"/>
      <c r="D261" s="41"/>
      <c r="E261" s="26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row>
    <row r="262" spans="1:53" s="244" customFormat="1">
      <c r="A262" s="261"/>
      <c r="B262" s="40"/>
      <c r="C262" s="40"/>
      <c r="D262" s="41"/>
      <c r="E262" s="26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row>
    <row r="263" spans="1:53" s="244" customFormat="1">
      <c r="A263" s="261"/>
      <c r="B263" s="40"/>
      <c r="C263" s="40"/>
      <c r="D263" s="41"/>
      <c r="E263" s="26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row>
    <row r="264" spans="1:53" s="244" customFormat="1">
      <c r="A264" s="261"/>
      <c r="B264" s="40"/>
      <c r="C264" s="40"/>
      <c r="D264" s="41"/>
      <c r="E264" s="26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row>
    <row r="265" spans="1:53" s="244" customFormat="1">
      <c r="A265" s="261"/>
      <c r="B265" s="40"/>
      <c r="C265" s="40"/>
      <c r="D265" s="41"/>
      <c r="E265" s="26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row>
    <row r="266" spans="1:53" s="244" customFormat="1">
      <c r="A266" s="261"/>
      <c r="B266" s="40"/>
      <c r="C266" s="40"/>
      <c r="D266" s="41"/>
      <c r="E266" s="26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row>
    <row r="267" spans="1:53" s="244" customFormat="1">
      <c r="A267" s="261"/>
      <c r="B267" s="40"/>
      <c r="C267" s="40"/>
      <c r="D267" s="41"/>
      <c r="E267" s="26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row>
    <row r="268" spans="1:53" s="244" customFormat="1">
      <c r="A268" s="261"/>
      <c r="B268" s="40"/>
      <c r="C268" s="40"/>
      <c r="D268" s="41"/>
      <c r="E268" s="26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row>
    <row r="269" spans="1:53" s="244" customFormat="1">
      <c r="A269" s="261"/>
      <c r="B269" s="40"/>
      <c r="C269" s="40"/>
      <c r="D269" s="41"/>
      <c r="E269" s="26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row>
    <row r="270" spans="1:53" s="244" customFormat="1">
      <c r="A270" s="261"/>
      <c r="B270" s="40"/>
      <c r="C270" s="40"/>
      <c r="D270" s="41"/>
      <c r="E270" s="26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row>
    <row r="271" spans="1:53" s="244" customFormat="1">
      <c r="A271" s="261"/>
      <c r="B271" s="40"/>
      <c r="C271" s="40"/>
      <c r="D271" s="41"/>
      <c r="E271" s="26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row>
    <row r="272" spans="1:53" s="244" customFormat="1">
      <c r="A272" s="261"/>
      <c r="B272" s="40"/>
      <c r="C272" s="40"/>
      <c r="D272" s="41"/>
      <c r="E272" s="26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row>
    <row r="273" spans="1:53" s="244" customFormat="1">
      <c r="A273" s="261"/>
      <c r="B273" s="40"/>
      <c r="C273" s="40"/>
      <c r="D273" s="41"/>
      <c r="E273" s="26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row>
    <row r="274" spans="1:53" s="244" customFormat="1">
      <c r="A274" s="261"/>
      <c r="B274" s="40"/>
      <c r="C274" s="40"/>
      <c r="D274" s="41"/>
      <c r="E274" s="26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row>
    <row r="275" spans="1:53" s="244" customFormat="1">
      <c r="A275" s="261"/>
      <c r="B275" s="40"/>
      <c r="C275" s="40"/>
      <c r="D275" s="41"/>
      <c r="E275" s="26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row>
    <row r="276" spans="1:53" s="244" customFormat="1">
      <c r="A276" s="261"/>
      <c r="B276" s="40"/>
      <c r="C276" s="40"/>
      <c r="D276" s="41"/>
      <c r="E276" s="26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row>
    <row r="277" spans="1:53" s="244" customFormat="1">
      <c r="A277" s="261"/>
      <c r="B277" s="40"/>
      <c r="C277" s="40"/>
      <c r="D277" s="41"/>
      <c r="E277" s="26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row>
    <row r="278" spans="1:53" s="244" customFormat="1">
      <c r="A278" s="261"/>
      <c r="B278" s="40"/>
      <c r="C278" s="40"/>
      <c r="D278" s="41"/>
      <c r="E278" s="26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row>
    <row r="279" spans="1:53" s="244" customFormat="1">
      <c r="A279" s="261"/>
      <c r="B279" s="40"/>
      <c r="C279" s="40"/>
      <c r="D279" s="41"/>
      <c r="E279" s="26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row>
    <row r="280" spans="1:53" s="244" customFormat="1">
      <c r="A280" s="261"/>
      <c r="B280" s="40"/>
      <c r="C280" s="40"/>
      <c r="D280" s="41"/>
      <c r="E280" s="26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row>
    <row r="281" spans="1:53" s="244" customFormat="1">
      <c r="A281" s="261"/>
      <c r="B281" s="40"/>
      <c r="C281" s="40"/>
      <c r="D281" s="41"/>
      <c r="E281" s="26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row>
    <row r="282" spans="1:53" s="244" customFormat="1">
      <c r="A282" s="261"/>
      <c r="B282" s="40"/>
      <c r="C282" s="40"/>
      <c r="D282" s="41"/>
      <c r="E282" s="26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row>
    <row r="283" spans="1:53" s="244" customFormat="1">
      <c r="A283" s="261"/>
      <c r="B283" s="40"/>
      <c r="C283" s="40"/>
      <c r="D283" s="41"/>
      <c r="E283" s="26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row>
    <row r="284" spans="1:53" s="244" customFormat="1">
      <c r="A284" s="261"/>
      <c r="B284" s="40"/>
      <c r="C284" s="40"/>
      <c r="D284" s="41"/>
      <c r="E284" s="26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row>
    <row r="285" spans="1:53" s="244" customFormat="1">
      <c r="A285" s="261"/>
      <c r="B285" s="40"/>
      <c r="C285" s="40"/>
      <c r="D285" s="41"/>
      <c r="E285" s="26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row>
    <row r="286" spans="1:53" s="244" customFormat="1">
      <c r="A286" s="261"/>
      <c r="B286" s="40"/>
      <c r="C286" s="40"/>
      <c r="D286" s="41"/>
      <c r="E286" s="26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row>
    <row r="287" spans="1:53" s="244" customFormat="1">
      <c r="A287" s="261"/>
      <c r="B287" s="40"/>
      <c r="C287" s="40"/>
      <c r="D287" s="41"/>
      <c r="E287" s="26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row>
    <row r="288" spans="1:53" s="244" customFormat="1">
      <c r="A288" s="261"/>
      <c r="B288" s="40"/>
      <c r="C288" s="40"/>
      <c r="D288" s="41"/>
      <c r="E288" s="26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row>
    <row r="289" spans="1:53" s="244" customFormat="1">
      <c r="A289" s="261"/>
      <c r="B289" s="40"/>
      <c r="C289" s="40"/>
      <c r="D289" s="41"/>
      <c r="E289" s="26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row>
    <row r="290" spans="1:53" s="244" customFormat="1">
      <c r="A290" s="261"/>
      <c r="B290" s="40"/>
      <c r="C290" s="40"/>
      <c r="D290" s="41"/>
      <c r="E290" s="26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row>
    <row r="291" spans="1:53" s="244" customFormat="1">
      <c r="A291" s="261"/>
      <c r="B291" s="40"/>
      <c r="C291" s="40"/>
      <c r="D291" s="41"/>
      <c r="E291" s="26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row>
    <row r="292" spans="1:53" s="244" customFormat="1">
      <c r="A292" s="261"/>
      <c r="B292" s="40"/>
      <c r="C292" s="40"/>
      <c r="D292" s="41"/>
      <c r="E292" s="26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row>
    <row r="293" spans="1:53" s="244" customFormat="1">
      <c r="A293" s="261"/>
      <c r="B293" s="40"/>
      <c r="C293" s="40"/>
      <c r="D293" s="41"/>
      <c r="E293" s="26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row>
    <row r="294" spans="1:53" s="244" customFormat="1">
      <c r="A294" s="261"/>
      <c r="B294" s="40"/>
      <c r="C294" s="40"/>
      <c r="D294" s="41"/>
      <c r="E294" s="26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row>
    <row r="295" spans="1:53" s="244" customFormat="1">
      <c r="A295" s="261"/>
      <c r="B295" s="40"/>
      <c r="C295" s="40"/>
      <c r="D295" s="41"/>
      <c r="E295" s="26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row>
    <row r="296" spans="1:53" s="244" customFormat="1">
      <c r="A296" s="261"/>
      <c r="B296" s="40"/>
      <c r="C296" s="40"/>
      <c r="D296" s="41"/>
      <c r="E296" s="26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row>
    <row r="297" spans="1:53" s="244" customFormat="1">
      <c r="A297" s="261"/>
      <c r="B297" s="40"/>
      <c r="C297" s="40"/>
      <c r="D297" s="41"/>
      <c r="E297" s="26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row>
    <row r="298" spans="1:53" s="244" customFormat="1">
      <c r="A298" s="261"/>
      <c r="B298" s="40"/>
      <c r="C298" s="40"/>
      <c r="D298" s="41"/>
      <c r="E298" s="26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row>
    <row r="299" spans="1:53" s="244" customFormat="1">
      <c r="A299" s="261"/>
      <c r="B299" s="40"/>
      <c r="C299" s="40"/>
      <c r="D299" s="41"/>
      <c r="E299" s="26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row>
    <row r="300" spans="1:53" s="244" customFormat="1">
      <c r="A300" s="261"/>
      <c r="B300" s="40"/>
      <c r="C300" s="40"/>
      <c r="D300" s="41"/>
      <c r="E300" s="26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row>
    <row r="301" spans="1:53" s="244" customFormat="1">
      <c r="A301" s="261"/>
      <c r="B301" s="40"/>
      <c r="C301" s="40"/>
      <c r="D301" s="41"/>
      <c r="E301" s="26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row>
    <row r="302" spans="1:53" s="244" customFormat="1">
      <c r="A302" s="261"/>
      <c r="B302" s="40"/>
      <c r="C302" s="40"/>
      <c r="D302" s="41"/>
      <c r="E302" s="26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row>
    <row r="303" spans="1:53" s="244" customFormat="1">
      <c r="A303" s="261"/>
      <c r="B303" s="40"/>
      <c r="C303" s="40"/>
      <c r="D303" s="41"/>
      <c r="E303" s="26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row>
    <row r="304" spans="1:53" s="244" customFormat="1">
      <c r="A304" s="261"/>
      <c r="B304" s="40"/>
      <c r="C304" s="40"/>
      <c r="D304" s="41"/>
      <c r="E304" s="26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row>
    <row r="305" spans="1:53" s="244" customFormat="1">
      <c r="A305" s="261"/>
      <c r="B305" s="40"/>
      <c r="C305" s="40"/>
      <c r="D305" s="41"/>
      <c r="E305" s="26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row>
    <row r="306" spans="1:53" s="244" customFormat="1">
      <c r="A306" s="261"/>
      <c r="B306" s="40"/>
      <c r="C306" s="40"/>
      <c r="D306" s="41"/>
      <c r="E306" s="26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row>
    <row r="307" spans="1:53" s="244" customFormat="1">
      <c r="A307" s="261"/>
      <c r="B307" s="40"/>
      <c r="C307" s="40"/>
      <c r="D307" s="41"/>
      <c r="E307" s="26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row>
    <row r="308" spans="1:53" s="244" customFormat="1">
      <c r="A308" s="261"/>
      <c r="B308" s="40"/>
      <c r="C308" s="40"/>
      <c r="D308" s="41"/>
      <c r="E308" s="26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row>
    <row r="309" spans="1:53" s="244" customFormat="1">
      <c r="A309" s="261"/>
      <c r="B309" s="40"/>
      <c r="C309" s="40"/>
      <c r="D309" s="41"/>
      <c r="E309" s="26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row>
    <row r="310" spans="1:53" s="244" customFormat="1">
      <c r="A310" s="261"/>
      <c r="B310" s="40"/>
      <c r="C310" s="40"/>
      <c r="D310" s="41"/>
      <c r="E310" s="26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row>
    <row r="311" spans="1:53" s="244" customFormat="1">
      <c r="A311" s="261"/>
      <c r="B311" s="40"/>
      <c r="C311" s="40"/>
      <c r="D311" s="41"/>
      <c r="E311" s="26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row>
    <row r="312" spans="1:53" s="244" customFormat="1">
      <c r="A312" s="261"/>
      <c r="B312" s="40"/>
      <c r="C312" s="40"/>
      <c r="D312" s="41"/>
      <c r="E312" s="26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row>
    <row r="313" spans="1:53" s="244" customFormat="1">
      <c r="A313" s="261"/>
      <c r="B313" s="40"/>
      <c r="C313" s="40"/>
      <c r="D313" s="41"/>
      <c r="E313" s="26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row>
    <row r="314" spans="1:53" s="244" customFormat="1">
      <c r="A314" s="261"/>
      <c r="B314" s="40"/>
      <c r="C314" s="40"/>
      <c r="D314" s="41"/>
      <c r="E314" s="26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row>
    <row r="315" spans="1:53" s="244" customFormat="1">
      <c r="A315" s="261"/>
      <c r="B315" s="40"/>
      <c r="C315" s="40"/>
      <c r="D315" s="41"/>
      <c r="E315" s="26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row>
    <row r="316" spans="1:53" s="244" customFormat="1">
      <c r="A316" s="261"/>
      <c r="B316" s="40"/>
      <c r="C316" s="40"/>
      <c r="D316" s="41"/>
      <c r="E316" s="26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row>
    <row r="317" spans="1:53" s="244" customFormat="1">
      <c r="A317" s="261"/>
      <c r="B317" s="40"/>
      <c r="C317" s="40"/>
      <c r="D317" s="41"/>
      <c r="E317" s="26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row>
    <row r="318" spans="1:53" s="244" customFormat="1">
      <c r="A318" s="261"/>
      <c r="B318" s="40"/>
      <c r="C318" s="40"/>
      <c r="D318" s="41"/>
      <c r="E318" s="26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row>
    <row r="319" spans="1:53" s="244" customFormat="1">
      <c r="A319" s="261"/>
      <c r="B319" s="40"/>
      <c r="C319" s="40"/>
      <c r="D319" s="41"/>
      <c r="E319" s="26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row>
    <row r="320" spans="1:53" s="244" customFormat="1">
      <c r="A320" s="261"/>
      <c r="B320" s="40"/>
      <c r="C320" s="40"/>
      <c r="D320" s="41"/>
      <c r="E320" s="26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row>
    <row r="321" spans="1:53" s="244" customFormat="1">
      <c r="A321" s="261"/>
      <c r="B321" s="40"/>
      <c r="C321" s="40"/>
      <c r="D321" s="41"/>
      <c r="E321" s="26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row>
    <row r="322" spans="1:53" s="244" customFormat="1">
      <c r="A322" s="261"/>
      <c r="B322" s="40"/>
      <c r="C322" s="40"/>
      <c r="D322" s="41"/>
      <c r="E322" s="26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row>
    <row r="323" spans="1:53" s="244" customFormat="1">
      <c r="A323" s="261"/>
      <c r="B323" s="40"/>
      <c r="C323" s="40"/>
      <c r="D323" s="41"/>
      <c r="E323" s="26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row>
    <row r="324" spans="1:53" s="244" customFormat="1">
      <c r="A324" s="261"/>
      <c r="B324" s="40"/>
      <c r="C324" s="40"/>
      <c r="D324" s="41"/>
      <c r="E324" s="26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row>
    <row r="325" spans="1:53" s="244" customFormat="1">
      <c r="A325" s="261"/>
      <c r="B325" s="40"/>
      <c r="C325" s="40"/>
      <c r="D325" s="41"/>
      <c r="E325" s="26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row>
    <row r="326" spans="1:53" s="244" customFormat="1">
      <c r="A326" s="261"/>
      <c r="B326" s="40"/>
      <c r="C326" s="40"/>
      <c r="D326" s="41"/>
      <c r="E326" s="26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row>
    <row r="327" spans="1:53" s="244" customFormat="1">
      <c r="A327" s="261"/>
      <c r="B327" s="40"/>
      <c r="C327" s="40"/>
      <c r="D327" s="41"/>
      <c r="E327" s="26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row>
    <row r="328" spans="1:53" s="244" customFormat="1">
      <c r="A328" s="261"/>
      <c r="B328" s="40"/>
      <c r="C328" s="40"/>
      <c r="D328" s="41"/>
      <c r="E328" s="26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row>
    <row r="329" spans="1:53" s="244" customFormat="1">
      <c r="A329" s="261"/>
      <c r="B329" s="40"/>
      <c r="C329" s="40"/>
      <c r="D329" s="41"/>
      <c r="E329" s="26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row>
    <row r="330" spans="1:53" s="244" customFormat="1">
      <c r="A330" s="261"/>
      <c r="B330" s="40"/>
      <c r="C330" s="40"/>
      <c r="D330" s="41"/>
      <c r="E330" s="26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row>
    <row r="331" spans="1:53" s="244" customFormat="1">
      <c r="A331" s="261"/>
      <c r="B331" s="40"/>
      <c r="C331" s="40"/>
      <c r="D331" s="41"/>
      <c r="E331" s="26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row>
    <row r="332" spans="1:53" s="244" customFormat="1">
      <c r="A332" s="261"/>
      <c r="B332" s="40"/>
      <c r="C332" s="40"/>
      <c r="D332" s="41"/>
      <c r="E332" s="26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row>
    <row r="333" spans="1:53" s="244" customFormat="1">
      <c r="A333" s="261"/>
      <c r="B333" s="40"/>
      <c r="C333" s="40"/>
      <c r="D333" s="41"/>
      <c r="E333" s="26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row>
    <row r="334" spans="1:53" s="244" customFormat="1">
      <c r="A334" s="261"/>
      <c r="B334" s="40"/>
      <c r="C334" s="40"/>
      <c r="D334" s="41"/>
      <c r="E334" s="26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row>
    <row r="335" spans="1:53" s="244" customFormat="1">
      <c r="A335" s="261"/>
      <c r="B335" s="40"/>
      <c r="C335" s="40"/>
      <c r="D335" s="41"/>
      <c r="E335" s="26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row>
    <row r="336" spans="1:53" s="244" customFormat="1">
      <c r="A336" s="261"/>
      <c r="B336" s="40"/>
      <c r="C336" s="40"/>
      <c r="D336" s="41"/>
      <c r="E336" s="26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row>
    <row r="337" spans="1:53" s="244" customFormat="1">
      <c r="A337" s="261"/>
      <c r="B337" s="40"/>
      <c r="C337" s="40"/>
      <c r="D337" s="41"/>
      <c r="E337" s="26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row>
    <row r="338" spans="1:53" s="244" customFormat="1">
      <c r="A338" s="261"/>
      <c r="B338" s="40"/>
      <c r="C338" s="40"/>
      <c r="D338" s="41"/>
      <c r="E338" s="26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row>
    <row r="339" spans="1:53" s="244" customFormat="1">
      <c r="A339" s="261"/>
      <c r="B339" s="40"/>
      <c r="C339" s="40"/>
      <c r="D339" s="41"/>
      <c r="E339" s="26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row>
    <row r="340" spans="1:53" s="244" customFormat="1">
      <c r="A340" s="261"/>
      <c r="B340" s="40"/>
      <c r="C340" s="40"/>
      <c r="D340" s="41"/>
      <c r="E340" s="26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row>
    <row r="341" spans="1:53" s="244" customFormat="1">
      <c r="A341" s="261"/>
      <c r="B341" s="40"/>
      <c r="C341" s="40"/>
      <c r="D341" s="41"/>
      <c r="E341" s="26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row>
    <row r="342" spans="1:53" s="244" customFormat="1">
      <c r="A342" s="261"/>
      <c r="B342" s="40"/>
      <c r="C342" s="40"/>
      <c r="D342" s="41"/>
      <c r="E342" s="26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row>
    <row r="343" spans="1:53" s="244" customFormat="1">
      <c r="A343" s="261"/>
      <c r="B343" s="40"/>
      <c r="C343" s="40"/>
      <c r="D343" s="41"/>
      <c r="E343" s="26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row>
    <row r="344" spans="1:53" s="244" customFormat="1">
      <c r="A344" s="261"/>
      <c r="B344" s="40"/>
      <c r="C344" s="40"/>
      <c r="D344" s="41"/>
      <c r="E344" s="26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row>
    <row r="345" spans="1:53" s="244" customFormat="1">
      <c r="A345" s="261"/>
      <c r="B345" s="40"/>
      <c r="C345" s="40"/>
      <c r="D345" s="41"/>
      <c r="E345" s="26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row>
    <row r="346" spans="1:53" s="244" customFormat="1">
      <c r="A346" s="261"/>
      <c r="B346" s="40"/>
      <c r="C346" s="40"/>
      <c r="D346" s="41"/>
      <c r="E346" s="26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row>
    <row r="347" spans="1:53" s="244" customFormat="1">
      <c r="A347" s="261"/>
      <c r="B347" s="40"/>
      <c r="C347" s="40"/>
      <c r="D347" s="41"/>
      <c r="E347" s="26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row>
    <row r="348" spans="1:53" s="244" customFormat="1">
      <c r="A348" s="261"/>
      <c r="B348" s="40"/>
      <c r="C348" s="40"/>
      <c r="D348" s="41"/>
      <c r="E348" s="26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row>
    <row r="349" spans="1:53" s="244" customFormat="1">
      <c r="A349" s="261"/>
      <c r="B349" s="40"/>
      <c r="C349" s="40"/>
      <c r="D349" s="41"/>
      <c r="E349" s="26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row>
    <row r="350" spans="1:53" s="244" customFormat="1">
      <c r="A350" s="261"/>
      <c r="B350" s="40"/>
      <c r="C350" s="40"/>
      <c r="D350" s="41"/>
      <c r="E350" s="26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row>
    <row r="351" spans="1:53" s="244" customFormat="1">
      <c r="A351" s="261"/>
      <c r="B351" s="40"/>
      <c r="C351" s="40"/>
      <c r="D351" s="41"/>
      <c r="E351" s="26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row>
    <row r="352" spans="1:53" s="244" customFormat="1">
      <c r="A352" s="261"/>
      <c r="B352" s="40"/>
      <c r="C352" s="40"/>
      <c r="D352" s="41"/>
      <c r="E352" s="26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row>
    <row r="353" spans="1:53" s="244" customFormat="1">
      <c r="A353" s="261"/>
      <c r="B353" s="40"/>
      <c r="C353" s="40"/>
      <c r="D353" s="41"/>
      <c r="E353" s="26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row>
    <row r="354" spans="1:53" s="244" customFormat="1">
      <c r="A354" s="261"/>
      <c r="B354" s="40"/>
      <c r="C354" s="40"/>
      <c r="D354" s="41"/>
      <c r="E354" s="26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row>
    <row r="355" spans="1:53" s="244" customFormat="1">
      <c r="A355" s="261"/>
      <c r="B355" s="40"/>
      <c r="C355" s="40"/>
      <c r="D355" s="41"/>
      <c r="E355" s="26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row>
    <row r="356" spans="1:53" s="244" customFormat="1">
      <c r="A356" s="261"/>
      <c r="B356" s="40"/>
      <c r="C356" s="40"/>
      <c r="D356" s="41"/>
      <c r="E356" s="26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row>
    <row r="357" spans="1:53" s="244" customFormat="1">
      <c r="A357" s="261"/>
      <c r="B357" s="40"/>
      <c r="C357" s="40"/>
      <c r="D357" s="41"/>
      <c r="E357" s="26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row>
    <row r="358" spans="1:53" s="244" customFormat="1">
      <c r="A358" s="261"/>
      <c r="B358" s="40"/>
      <c r="C358" s="40"/>
      <c r="D358" s="41"/>
      <c r="E358" s="26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row>
    <row r="359" spans="1:53" s="244" customFormat="1">
      <c r="A359" s="261"/>
      <c r="B359" s="40"/>
      <c r="C359" s="40"/>
      <c r="D359" s="41"/>
      <c r="E359" s="26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row>
    <row r="360" spans="1:53" s="244" customFormat="1">
      <c r="A360" s="261"/>
      <c r="B360" s="40"/>
      <c r="C360" s="40"/>
      <c r="D360" s="41"/>
      <c r="E360" s="26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row>
    <row r="361" spans="1:53" s="244" customFormat="1">
      <c r="A361" s="261"/>
      <c r="B361" s="40"/>
      <c r="C361" s="40"/>
      <c r="D361" s="41"/>
      <c r="E361" s="26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row>
    <row r="362" spans="1:53" s="244" customFormat="1">
      <c r="A362" s="261"/>
      <c r="B362" s="40"/>
      <c r="C362" s="40"/>
      <c r="D362" s="41"/>
      <c r="E362" s="26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row>
    <row r="363" spans="1:53" s="244" customFormat="1">
      <c r="A363" s="261"/>
      <c r="B363" s="40"/>
      <c r="C363" s="40"/>
      <c r="D363" s="41"/>
      <c r="E363" s="26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row>
    <row r="364" spans="1:53" s="244" customFormat="1">
      <c r="A364" s="261"/>
      <c r="B364" s="40"/>
      <c r="C364" s="40"/>
      <c r="D364" s="41"/>
      <c r="E364" s="26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row>
    <row r="365" spans="1:53" s="244" customFormat="1">
      <c r="A365" s="261"/>
      <c r="B365" s="40"/>
      <c r="C365" s="40"/>
      <c r="D365" s="41"/>
      <c r="E365" s="26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row>
    <row r="366" spans="1:53" s="244" customFormat="1">
      <c r="A366" s="261"/>
      <c r="B366" s="40"/>
      <c r="C366" s="40"/>
      <c r="D366" s="41"/>
      <c r="E366" s="26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row>
    <row r="367" spans="1:53" s="244" customFormat="1">
      <c r="A367" s="261"/>
      <c r="B367" s="40"/>
      <c r="C367" s="40"/>
      <c r="D367" s="41"/>
      <c r="E367" s="26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row>
    <row r="368" spans="1:53" s="244" customFormat="1">
      <c r="A368" s="261"/>
      <c r="B368" s="40"/>
      <c r="C368" s="40"/>
      <c r="D368" s="41"/>
      <c r="E368" s="26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row>
    <row r="369" spans="1:53" s="244" customFormat="1">
      <c r="A369" s="261"/>
      <c r="B369" s="40"/>
      <c r="C369" s="40"/>
      <c r="D369" s="41"/>
      <c r="E369" s="26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row>
    <row r="370" spans="1:53" s="244" customFormat="1">
      <c r="A370" s="261"/>
      <c r="B370" s="40"/>
      <c r="C370" s="40"/>
      <c r="D370" s="41"/>
      <c r="E370" s="26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row>
    <row r="371" spans="1:53" s="244" customFormat="1">
      <c r="A371" s="261"/>
      <c r="B371" s="40"/>
      <c r="C371" s="40"/>
      <c r="D371" s="41"/>
      <c r="E371" s="26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row>
    <row r="372" spans="1:53" s="244" customFormat="1">
      <c r="A372" s="261"/>
      <c r="B372" s="40"/>
      <c r="C372" s="40"/>
      <c r="D372" s="41"/>
      <c r="E372" s="26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row>
    <row r="373" spans="1:53" s="244" customFormat="1">
      <c r="A373" s="261"/>
      <c r="B373" s="40"/>
      <c r="C373" s="40"/>
      <c r="D373" s="41"/>
      <c r="E373" s="26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row>
    <row r="374" spans="1:53" s="244" customFormat="1">
      <c r="A374" s="261"/>
      <c r="B374" s="40"/>
      <c r="C374" s="40"/>
      <c r="D374" s="41"/>
      <c r="E374" s="26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row>
    <row r="375" spans="1:53" s="244" customFormat="1">
      <c r="A375" s="261"/>
      <c r="B375" s="40"/>
      <c r="C375" s="40"/>
      <c r="D375" s="41"/>
      <c r="E375" s="26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row>
    <row r="376" spans="1:53" s="244" customFormat="1">
      <c r="A376" s="261"/>
      <c r="B376" s="40"/>
      <c r="C376" s="40"/>
      <c r="D376" s="41"/>
      <c r="E376" s="26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row>
    <row r="377" spans="1:53" s="244" customFormat="1">
      <c r="A377" s="261"/>
      <c r="B377" s="40"/>
      <c r="C377" s="40"/>
      <c r="D377" s="41"/>
      <c r="E377" s="26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row>
    <row r="378" spans="1:53" s="244" customFormat="1">
      <c r="A378" s="261"/>
      <c r="B378" s="40"/>
      <c r="C378" s="40"/>
      <c r="D378" s="41"/>
      <c r="E378" s="26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row>
    <row r="379" spans="1:53" s="244" customFormat="1">
      <c r="A379" s="261"/>
      <c r="B379" s="40"/>
      <c r="C379" s="40"/>
      <c r="D379" s="41"/>
      <c r="E379" s="26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row>
    <row r="380" spans="1:53" s="244" customFormat="1">
      <c r="A380" s="261"/>
      <c r="B380" s="40"/>
      <c r="C380" s="40"/>
      <c r="D380" s="41"/>
      <c r="E380" s="26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row>
    <row r="381" spans="1:53" s="244" customFormat="1">
      <c r="A381" s="261"/>
      <c r="B381" s="40"/>
      <c r="C381" s="40"/>
      <c r="D381" s="41"/>
      <c r="E381" s="26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row>
    <row r="382" spans="1:53" s="244" customFormat="1">
      <c r="A382" s="261"/>
      <c r="B382" s="40"/>
      <c r="C382" s="40"/>
      <c r="D382" s="41"/>
      <c r="E382" s="26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row>
    <row r="383" spans="1:53" s="244" customFormat="1">
      <c r="A383" s="261"/>
      <c r="B383" s="40"/>
      <c r="C383" s="40"/>
      <c r="D383" s="41"/>
      <c r="E383" s="26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row>
    <row r="384" spans="1:53" s="244" customFormat="1">
      <c r="A384" s="261"/>
      <c r="B384" s="40"/>
      <c r="C384" s="40"/>
      <c r="D384" s="41"/>
      <c r="E384" s="26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row>
    <row r="385" spans="1:53" s="244" customFormat="1">
      <c r="A385" s="261"/>
      <c r="B385" s="40"/>
      <c r="C385" s="40"/>
      <c r="D385" s="41"/>
      <c r="E385" s="26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row>
    <row r="386" spans="1:53" s="244" customFormat="1">
      <c r="A386" s="261"/>
      <c r="B386" s="40"/>
      <c r="C386" s="40"/>
      <c r="D386" s="41"/>
      <c r="E386" s="26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row>
    <row r="387" spans="1:53" s="244" customFormat="1">
      <c r="A387" s="261"/>
      <c r="B387" s="40"/>
      <c r="C387" s="40"/>
      <c r="D387" s="41"/>
      <c r="E387" s="26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row>
    <row r="388" spans="1:53" s="244" customFormat="1">
      <c r="A388" s="261"/>
      <c r="B388" s="40"/>
      <c r="C388" s="40"/>
      <c r="D388" s="41"/>
      <c r="E388" s="26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row>
    <row r="389" spans="1:53" s="244" customFormat="1">
      <c r="A389" s="261"/>
      <c r="B389" s="40"/>
      <c r="C389" s="40"/>
      <c r="D389" s="41"/>
      <c r="E389" s="26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row>
    <row r="390" spans="1:53" s="244" customFormat="1">
      <c r="A390" s="261"/>
      <c r="B390" s="40"/>
      <c r="C390" s="40"/>
      <c r="D390" s="41"/>
      <c r="E390" s="26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row>
    <row r="391" spans="1:53" s="244" customFormat="1">
      <c r="A391" s="261"/>
      <c r="B391" s="40"/>
      <c r="C391" s="40"/>
      <c r="D391" s="41"/>
      <c r="E391" s="26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row>
    <row r="392" spans="1:53" s="244" customFormat="1">
      <c r="A392" s="261"/>
      <c r="B392" s="40"/>
      <c r="C392" s="40"/>
      <c r="D392" s="41"/>
      <c r="E392" s="26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row>
    <row r="393" spans="1:53" s="244" customFormat="1">
      <c r="A393" s="261"/>
      <c r="B393" s="40"/>
      <c r="C393" s="40"/>
      <c r="D393" s="41"/>
      <c r="E393" s="26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row>
    <row r="394" spans="1:53" s="244" customFormat="1">
      <c r="A394" s="261"/>
      <c r="B394" s="40"/>
      <c r="C394" s="40"/>
      <c r="D394" s="41"/>
      <c r="E394" s="26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row>
    <row r="395" spans="1:53" s="244" customFormat="1">
      <c r="A395" s="261"/>
      <c r="B395" s="40"/>
      <c r="C395" s="40"/>
      <c r="D395" s="41"/>
      <c r="E395" s="26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row>
    <row r="396" spans="1:53" s="244" customFormat="1">
      <c r="A396" s="261"/>
      <c r="B396" s="40"/>
      <c r="C396" s="40"/>
      <c r="D396" s="41"/>
      <c r="E396" s="26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row>
    <row r="397" spans="1:53" s="244" customFormat="1">
      <c r="A397" s="261"/>
      <c r="B397" s="40"/>
      <c r="C397" s="40"/>
      <c r="D397" s="41"/>
      <c r="E397" s="26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row>
    <row r="398" spans="1:53" s="244" customFormat="1">
      <c r="A398" s="261"/>
      <c r="B398" s="40"/>
      <c r="C398" s="40"/>
      <c r="D398" s="41"/>
      <c r="E398" s="26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row>
    <row r="399" spans="1:53" s="244" customFormat="1">
      <c r="A399" s="261"/>
      <c r="B399" s="40"/>
      <c r="C399" s="40"/>
      <c r="D399" s="41"/>
      <c r="E399" s="26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row>
    <row r="400" spans="1:53" s="244" customFormat="1">
      <c r="A400" s="261"/>
      <c r="B400" s="40"/>
      <c r="C400" s="40"/>
      <c r="D400" s="41"/>
      <c r="E400" s="26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row>
    <row r="401" spans="1:53" s="244" customFormat="1">
      <c r="A401" s="261"/>
      <c r="B401" s="40"/>
      <c r="C401" s="40"/>
      <c r="D401" s="41"/>
      <c r="E401" s="26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row>
    <row r="402" spans="1:53" s="244" customFormat="1">
      <c r="A402" s="261"/>
      <c r="B402" s="40"/>
      <c r="C402" s="40"/>
      <c r="D402" s="41"/>
      <c r="E402" s="26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row>
    <row r="403" spans="1:53" s="244" customFormat="1">
      <c r="A403" s="261"/>
      <c r="B403" s="40"/>
      <c r="C403" s="40"/>
      <c r="D403" s="41"/>
      <c r="E403" s="26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row>
    <row r="404" spans="1:53" s="244" customFormat="1">
      <c r="A404" s="261"/>
      <c r="B404" s="40"/>
      <c r="C404" s="40"/>
      <c r="D404" s="41"/>
      <c r="E404" s="26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row>
    <row r="405" spans="1:53" s="244" customFormat="1">
      <c r="A405" s="261"/>
      <c r="B405" s="40"/>
      <c r="C405" s="40"/>
      <c r="D405" s="41"/>
      <c r="E405" s="26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row>
    <row r="406" spans="1:53" s="244" customFormat="1">
      <c r="A406" s="261"/>
      <c r="B406" s="40"/>
      <c r="C406" s="40"/>
      <c r="D406" s="41"/>
      <c r="E406" s="26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row>
    <row r="407" spans="1:53" s="244" customFormat="1">
      <c r="A407" s="261"/>
      <c r="B407" s="40"/>
      <c r="C407" s="40"/>
      <c r="D407" s="41"/>
      <c r="E407" s="26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row>
    <row r="408" spans="1:53" s="244" customFormat="1">
      <c r="A408" s="261"/>
      <c r="B408" s="40"/>
      <c r="C408" s="40"/>
      <c r="D408" s="41"/>
      <c r="E408" s="26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row>
    <row r="409" spans="1:53" s="244" customFormat="1">
      <c r="A409" s="261"/>
      <c r="B409" s="40"/>
      <c r="C409" s="40"/>
      <c r="D409" s="41"/>
      <c r="E409" s="26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row>
    <row r="410" spans="1:53" s="244" customFormat="1">
      <c r="A410" s="261"/>
      <c r="B410" s="40"/>
      <c r="C410" s="40"/>
      <c r="D410" s="41"/>
      <c r="E410" s="26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row>
    <row r="411" spans="1:53" s="244" customFormat="1">
      <c r="A411" s="261"/>
      <c r="B411" s="40"/>
      <c r="C411" s="40"/>
      <c r="D411" s="41"/>
      <c r="E411" s="26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row>
    <row r="412" spans="1:53" s="244" customFormat="1">
      <c r="A412" s="261"/>
      <c r="B412" s="40"/>
      <c r="C412" s="40"/>
      <c r="D412" s="41"/>
      <c r="E412" s="26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row>
    <row r="413" spans="1:53" s="244" customFormat="1">
      <c r="A413" s="261"/>
      <c r="B413" s="40"/>
      <c r="C413" s="40"/>
      <c r="D413" s="41"/>
      <c r="E413" s="26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row>
    <row r="414" spans="1:53" s="244" customFormat="1">
      <c r="A414" s="261"/>
      <c r="B414" s="40"/>
      <c r="C414" s="40"/>
      <c r="D414" s="41"/>
      <c r="E414" s="26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row>
    <row r="415" spans="1:53" s="244" customFormat="1">
      <c r="A415" s="261"/>
      <c r="B415" s="40"/>
      <c r="C415" s="40"/>
      <c r="D415" s="41"/>
      <c r="E415" s="26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row>
    <row r="416" spans="1:53" s="244" customFormat="1">
      <c r="A416" s="261"/>
      <c r="B416" s="40"/>
      <c r="C416" s="40"/>
      <c r="D416" s="41"/>
      <c r="E416" s="26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row>
    <row r="417" spans="1:53" s="244" customFormat="1">
      <c r="A417" s="261"/>
      <c r="B417" s="40"/>
      <c r="C417" s="40"/>
      <c r="D417" s="41"/>
      <c r="E417" s="26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row>
    <row r="418" spans="1:53" s="244" customFormat="1">
      <c r="A418" s="261"/>
      <c r="B418" s="40"/>
      <c r="C418" s="40"/>
      <c r="D418" s="41"/>
      <c r="E418" s="26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row>
    <row r="419" spans="1:53" s="244" customFormat="1">
      <c r="A419" s="261"/>
      <c r="B419" s="40"/>
      <c r="C419" s="40"/>
      <c r="D419" s="41"/>
      <c r="E419" s="26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row>
    <row r="420" spans="1:53" s="244" customFormat="1">
      <c r="A420" s="261"/>
      <c r="B420" s="40"/>
      <c r="C420" s="40"/>
      <c r="D420" s="41"/>
      <c r="E420" s="26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row>
    <row r="421" spans="1:53" s="244" customFormat="1">
      <c r="A421" s="261"/>
      <c r="B421" s="40"/>
      <c r="C421" s="40"/>
      <c r="D421" s="41"/>
      <c r="E421" s="26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row>
    <row r="422" spans="1:53" s="244" customFormat="1">
      <c r="A422" s="261"/>
      <c r="B422" s="40"/>
      <c r="C422" s="40"/>
      <c r="D422" s="41"/>
      <c r="E422" s="26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row>
    <row r="423" spans="1:53" s="244" customFormat="1">
      <c r="A423" s="261"/>
      <c r="B423" s="40"/>
      <c r="C423" s="40"/>
      <c r="D423" s="41"/>
      <c r="E423" s="26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row>
    <row r="424" spans="1:53" s="244" customFormat="1">
      <c r="A424" s="261"/>
      <c r="B424" s="40"/>
      <c r="C424" s="40"/>
      <c r="D424" s="41"/>
      <c r="E424" s="26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row>
    <row r="425" spans="1:53" s="244" customFormat="1">
      <c r="A425" s="261"/>
      <c r="B425" s="40"/>
      <c r="C425" s="40"/>
      <c r="D425" s="41"/>
      <c r="E425" s="26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row>
    <row r="426" spans="1:53" s="244" customFormat="1">
      <c r="A426" s="261"/>
      <c r="B426" s="40"/>
      <c r="C426" s="40"/>
      <c r="D426" s="41"/>
      <c r="E426" s="26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row>
    <row r="427" spans="1:53" s="244" customFormat="1">
      <c r="A427" s="261"/>
      <c r="B427" s="40"/>
      <c r="C427" s="40"/>
      <c r="D427" s="41"/>
      <c r="E427" s="26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row>
    <row r="428" spans="1:53" s="244" customFormat="1">
      <c r="A428" s="261"/>
      <c r="B428" s="40"/>
      <c r="C428" s="40"/>
      <c r="D428" s="41"/>
      <c r="E428" s="26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row>
    <row r="429" spans="1:53" s="244" customFormat="1">
      <c r="A429" s="261"/>
      <c r="B429" s="40"/>
      <c r="C429" s="40"/>
      <c r="D429" s="41"/>
      <c r="E429" s="26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row>
    <row r="430" spans="1:53" s="244" customFormat="1">
      <c r="A430" s="261"/>
      <c r="B430" s="40"/>
      <c r="C430" s="40"/>
      <c r="D430" s="41"/>
      <c r="E430" s="26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row>
    <row r="431" spans="1:53" s="244" customFormat="1">
      <c r="A431" s="261"/>
      <c r="B431" s="40"/>
      <c r="C431" s="40"/>
      <c r="D431" s="41"/>
      <c r="E431" s="26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row>
    <row r="432" spans="1:53" s="244" customFormat="1">
      <c r="A432" s="261"/>
      <c r="B432" s="40"/>
      <c r="C432" s="40"/>
      <c r="D432" s="41"/>
      <c r="E432" s="26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row>
    <row r="433" spans="1:53" s="244" customFormat="1">
      <c r="A433" s="261"/>
      <c r="B433" s="40"/>
      <c r="C433" s="40"/>
      <c r="D433" s="41"/>
      <c r="E433" s="26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row>
    <row r="434" spans="1:53" s="244" customFormat="1">
      <c r="A434" s="261"/>
      <c r="B434" s="40"/>
      <c r="C434" s="40"/>
      <c r="D434" s="41"/>
      <c r="E434" s="26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row>
    <row r="435" spans="1:53" s="244" customFormat="1">
      <c r="A435" s="261"/>
      <c r="B435" s="40"/>
      <c r="C435" s="40"/>
      <c r="D435" s="41"/>
      <c r="E435" s="26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row>
    <row r="436" spans="1:53" s="244" customFormat="1">
      <c r="A436" s="261"/>
      <c r="B436" s="40"/>
      <c r="C436" s="40"/>
      <c r="D436" s="41"/>
      <c r="E436" s="26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row>
    <row r="437" spans="1:53" s="244" customFormat="1">
      <c r="A437" s="261"/>
      <c r="B437" s="40"/>
      <c r="C437" s="40"/>
      <c r="D437" s="41"/>
      <c r="E437" s="26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row>
    <row r="438" spans="1:53" s="244" customFormat="1">
      <c r="A438" s="261"/>
      <c r="B438" s="40"/>
      <c r="C438" s="40"/>
      <c r="D438" s="41"/>
      <c r="E438" s="26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row>
    <row r="439" spans="1:53" s="244" customFormat="1">
      <c r="A439" s="261"/>
      <c r="B439" s="40"/>
      <c r="C439" s="40"/>
      <c r="D439" s="41"/>
      <c r="E439" s="26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row>
    <row r="440" spans="1:53" s="244" customFormat="1">
      <c r="A440" s="261"/>
      <c r="B440" s="40"/>
      <c r="C440" s="40"/>
      <c r="D440" s="41"/>
      <c r="E440" s="26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row>
    <row r="441" spans="1:53" s="244" customFormat="1">
      <c r="A441" s="261"/>
      <c r="B441" s="40"/>
      <c r="C441" s="40"/>
      <c r="D441" s="41"/>
      <c r="E441" s="26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row>
    <row r="442" spans="1:53" s="244" customFormat="1">
      <c r="A442" s="261"/>
      <c r="B442" s="40"/>
      <c r="C442" s="40"/>
      <c r="D442" s="41"/>
      <c r="E442" s="26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row>
    <row r="443" spans="1:53" s="244" customFormat="1">
      <c r="A443" s="261"/>
      <c r="B443" s="40"/>
      <c r="C443" s="40"/>
      <c r="D443" s="41"/>
      <c r="E443" s="26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row>
    <row r="444" spans="1:53" s="244" customFormat="1">
      <c r="A444" s="261"/>
      <c r="B444" s="40"/>
      <c r="C444" s="40"/>
      <c r="D444" s="41"/>
      <c r="E444" s="26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row>
    <row r="445" spans="1:53" s="244" customFormat="1">
      <c r="A445" s="261"/>
      <c r="B445" s="40"/>
      <c r="C445" s="40"/>
      <c r="D445" s="41"/>
      <c r="E445" s="26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row>
    <row r="446" spans="1:53" s="244" customFormat="1">
      <c r="A446" s="261"/>
      <c r="B446" s="40"/>
      <c r="C446" s="40"/>
      <c r="D446" s="41"/>
      <c r="E446" s="26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row>
    <row r="447" spans="1:53" s="244" customFormat="1">
      <c r="A447" s="261"/>
      <c r="B447" s="40"/>
      <c r="C447" s="40"/>
      <c r="D447" s="41"/>
      <c r="E447" s="26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row>
    <row r="448" spans="1:53" s="244" customFormat="1">
      <c r="A448" s="261"/>
      <c r="B448" s="40"/>
      <c r="C448" s="40"/>
      <c r="D448" s="41"/>
      <c r="E448" s="26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row>
    <row r="449" spans="1:53" s="244" customFormat="1">
      <c r="A449" s="261"/>
      <c r="B449" s="40"/>
      <c r="C449" s="40"/>
      <c r="D449" s="41"/>
      <c r="E449" s="26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row>
    <row r="450" spans="1:53" s="244" customFormat="1">
      <c r="A450" s="261"/>
      <c r="B450" s="40"/>
      <c r="C450" s="40"/>
      <c r="D450" s="41"/>
      <c r="E450" s="26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row>
    <row r="451" spans="1:53" s="244" customFormat="1">
      <c r="A451" s="261"/>
      <c r="B451" s="40"/>
      <c r="C451" s="40"/>
      <c r="D451" s="41"/>
      <c r="E451" s="26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row>
    <row r="452" spans="1:53" s="244" customFormat="1">
      <c r="A452" s="261"/>
      <c r="B452" s="40"/>
      <c r="C452" s="40"/>
      <c r="D452" s="41"/>
      <c r="E452" s="26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row>
    <row r="453" spans="1:53" s="244" customFormat="1">
      <c r="A453" s="261"/>
      <c r="B453" s="40"/>
      <c r="C453" s="40"/>
      <c r="D453" s="41"/>
      <c r="E453" s="26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row>
    <row r="454" spans="1:53" s="244" customFormat="1">
      <c r="A454" s="261"/>
      <c r="B454" s="40"/>
      <c r="C454" s="40"/>
      <c r="D454" s="41"/>
      <c r="E454" s="26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row>
    <row r="455" spans="1:53" s="244" customFormat="1">
      <c r="A455" s="261"/>
      <c r="B455" s="40"/>
      <c r="C455" s="40"/>
      <c r="D455" s="41"/>
      <c r="E455" s="26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row>
    <row r="456" spans="1:53" s="244" customFormat="1">
      <c r="A456" s="261"/>
      <c r="B456" s="40"/>
      <c r="C456" s="40"/>
      <c r="D456" s="41"/>
      <c r="E456" s="26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row>
    <row r="457" spans="1:53" s="244" customFormat="1">
      <c r="A457" s="261"/>
      <c r="B457" s="40"/>
      <c r="C457" s="40"/>
      <c r="D457" s="41"/>
      <c r="E457" s="26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row>
    <row r="458" spans="1:53" s="244" customFormat="1">
      <c r="A458" s="261"/>
      <c r="B458" s="40"/>
      <c r="C458" s="40"/>
      <c r="D458" s="41"/>
      <c r="E458" s="26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row>
    <row r="459" spans="1:53" s="244" customFormat="1">
      <c r="A459" s="261"/>
      <c r="B459" s="40"/>
      <c r="C459" s="40"/>
      <c r="D459" s="41"/>
      <c r="E459" s="26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row>
    <row r="460" spans="1:53" s="244" customFormat="1">
      <c r="A460" s="261"/>
      <c r="B460" s="40"/>
      <c r="C460" s="40"/>
      <c r="D460" s="41"/>
      <c r="E460" s="26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row>
    <row r="461" spans="1:53" s="244" customFormat="1">
      <c r="A461" s="261"/>
      <c r="B461" s="40"/>
      <c r="C461" s="40"/>
      <c r="D461" s="41"/>
      <c r="E461" s="26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row>
    <row r="462" spans="1:53" s="244" customFormat="1">
      <c r="A462" s="261"/>
      <c r="B462" s="40"/>
      <c r="C462" s="40"/>
      <c r="D462" s="41"/>
      <c r="E462" s="26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row>
    <row r="463" spans="1:53" s="244" customFormat="1">
      <c r="A463" s="261"/>
      <c r="B463" s="40"/>
      <c r="C463" s="40"/>
      <c r="D463" s="41"/>
      <c r="E463" s="26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row>
    <row r="464" spans="1:53" s="244" customFormat="1">
      <c r="A464" s="261"/>
      <c r="B464" s="40"/>
      <c r="C464" s="40"/>
      <c r="D464" s="41"/>
      <c r="E464" s="26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row>
    <row r="465" spans="1:53" s="244" customFormat="1">
      <c r="A465" s="261"/>
      <c r="B465" s="40"/>
      <c r="C465" s="40"/>
      <c r="D465" s="41"/>
      <c r="E465" s="26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row>
    <row r="466" spans="1:53" s="244" customFormat="1">
      <c r="A466" s="261"/>
      <c r="B466" s="40"/>
      <c r="C466" s="40"/>
      <c r="D466" s="41"/>
      <c r="E466" s="26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40"/>
      <c r="AZ466" s="40"/>
      <c r="BA466" s="40"/>
    </row>
    <row r="467" spans="1:53" s="244" customFormat="1">
      <c r="A467" s="261"/>
      <c r="B467" s="40"/>
      <c r="C467" s="40"/>
      <c r="D467" s="41"/>
      <c r="E467" s="26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c r="BA467" s="40"/>
    </row>
    <row r="468" spans="1:53" s="244" customFormat="1">
      <c r="A468" s="261"/>
      <c r="B468" s="40"/>
      <c r="C468" s="40"/>
      <c r="D468" s="41"/>
      <c r="E468" s="26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40"/>
      <c r="AZ468" s="40"/>
      <c r="BA468" s="40"/>
    </row>
    <row r="469" spans="1:53" s="244" customFormat="1">
      <c r="A469" s="261"/>
      <c r="B469" s="40"/>
      <c r="C469" s="40"/>
      <c r="D469" s="41"/>
      <c r="E469" s="26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c r="BA469" s="40"/>
    </row>
    <row r="470" spans="1:53" s="244" customFormat="1">
      <c r="A470" s="261"/>
      <c r="B470" s="40"/>
      <c r="C470" s="40"/>
      <c r="D470" s="41"/>
      <c r="E470" s="26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40"/>
      <c r="AZ470" s="40"/>
      <c r="BA470" s="40"/>
    </row>
    <row r="471" spans="1:53" s="244" customFormat="1">
      <c r="A471" s="261"/>
      <c r="B471" s="40"/>
      <c r="C471" s="40"/>
      <c r="D471" s="41"/>
      <c r="E471" s="26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c r="BA471" s="40"/>
    </row>
    <row r="472" spans="1:53" s="244" customFormat="1">
      <c r="A472" s="261"/>
      <c r="B472" s="40"/>
      <c r="C472" s="40"/>
      <c r="D472" s="41"/>
      <c r="E472" s="26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c r="AZ472" s="40"/>
      <c r="BA472" s="40"/>
    </row>
    <row r="473" spans="1:53" s="244" customFormat="1">
      <c r="A473" s="261"/>
      <c r="B473" s="40"/>
      <c r="C473" s="40"/>
      <c r="D473" s="41"/>
      <c r="E473" s="26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c r="BA473" s="40"/>
    </row>
    <row r="474" spans="1:53" s="244" customFormat="1">
      <c r="A474" s="261"/>
      <c r="B474" s="40"/>
      <c r="C474" s="40"/>
      <c r="D474" s="41"/>
      <c r="E474" s="26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c r="AZ474" s="40"/>
      <c r="BA474" s="40"/>
    </row>
    <row r="475" spans="1:53" s="244" customFormat="1">
      <c r="A475" s="261"/>
      <c r="B475" s="40"/>
      <c r="C475" s="40"/>
      <c r="D475" s="41"/>
      <c r="E475" s="26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c r="BA475" s="40"/>
    </row>
    <row r="476" spans="1:53" s="244" customFormat="1">
      <c r="A476" s="261"/>
      <c r="B476" s="40"/>
      <c r="C476" s="40"/>
      <c r="D476" s="41"/>
      <c r="E476" s="26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c r="AZ476" s="40"/>
      <c r="BA476" s="40"/>
    </row>
    <row r="477" spans="1:53" s="244" customFormat="1">
      <c r="A477" s="261"/>
      <c r="B477" s="40"/>
      <c r="C477" s="40"/>
      <c r="D477" s="41"/>
      <c r="E477" s="26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c r="BA477" s="40"/>
    </row>
    <row r="478" spans="1:53" s="244" customFormat="1">
      <c r="A478" s="261"/>
      <c r="B478" s="40"/>
      <c r="C478" s="40"/>
      <c r="D478" s="41"/>
      <c r="E478" s="26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c r="AZ478" s="40"/>
      <c r="BA478" s="40"/>
    </row>
    <row r="479" spans="1:53" s="244" customFormat="1">
      <c r="A479" s="261"/>
      <c r="B479" s="40"/>
      <c r="C479" s="40"/>
      <c r="D479" s="41"/>
      <c r="E479" s="26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c r="AZ479" s="40"/>
      <c r="BA479" s="40"/>
    </row>
    <row r="480" spans="1:53" s="244" customFormat="1">
      <c r="A480" s="261"/>
      <c r="B480" s="40"/>
      <c r="C480" s="40"/>
      <c r="D480" s="41"/>
      <c r="E480" s="26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c r="AQ480" s="40"/>
      <c r="AR480" s="40"/>
      <c r="AS480" s="40"/>
      <c r="AT480" s="40"/>
      <c r="AU480" s="40"/>
      <c r="AV480" s="40"/>
      <c r="AW480" s="40"/>
      <c r="AX480" s="40"/>
      <c r="AY480" s="40"/>
      <c r="AZ480" s="40"/>
      <c r="BA480" s="40"/>
    </row>
    <row r="481" spans="1:53" s="244" customFormat="1">
      <c r="A481" s="261"/>
      <c r="B481" s="40"/>
      <c r="C481" s="40"/>
      <c r="D481" s="41"/>
      <c r="E481" s="26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c r="BA481" s="40"/>
    </row>
    <row r="482" spans="1:53" s="244" customFormat="1">
      <c r="A482" s="261"/>
      <c r="B482" s="40"/>
      <c r="C482" s="40"/>
      <c r="D482" s="41"/>
      <c r="E482" s="26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40"/>
      <c r="AN482" s="40"/>
      <c r="AO482" s="40"/>
      <c r="AP482" s="40"/>
      <c r="AQ482" s="40"/>
      <c r="AR482" s="40"/>
      <c r="AS482" s="40"/>
      <c r="AT482" s="40"/>
      <c r="AU482" s="40"/>
      <c r="AV482" s="40"/>
      <c r="AW482" s="40"/>
      <c r="AX482" s="40"/>
      <c r="AY482" s="40"/>
      <c r="AZ482" s="40"/>
      <c r="BA482" s="40"/>
    </row>
    <row r="483" spans="1:53" s="244" customFormat="1">
      <c r="A483" s="261"/>
      <c r="B483" s="40"/>
      <c r="C483" s="40"/>
      <c r="D483" s="41"/>
      <c r="E483" s="26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c r="BA483" s="40"/>
    </row>
    <row r="484" spans="1:53" s="244" customFormat="1">
      <c r="A484" s="261"/>
      <c r="B484" s="40"/>
      <c r="C484" s="40"/>
      <c r="D484" s="41"/>
      <c r="E484" s="26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row>
    <row r="485" spans="1:53" s="244" customFormat="1">
      <c r="A485" s="261"/>
      <c r="B485" s="40"/>
      <c r="C485" s="40"/>
      <c r="D485" s="41"/>
      <c r="E485" s="26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row>
    <row r="486" spans="1:53" s="244" customFormat="1">
      <c r="A486" s="261"/>
      <c r="B486" s="40"/>
      <c r="C486" s="40"/>
      <c r="D486" s="41"/>
      <c r="E486" s="26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row>
    <row r="487" spans="1:53" s="244" customFormat="1">
      <c r="A487" s="261"/>
      <c r="B487" s="40"/>
      <c r="C487" s="40"/>
      <c r="D487" s="41"/>
      <c r="E487" s="26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row>
    <row r="488" spans="1:53" s="244" customFormat="1">
      <c r="A488" s="261"/>
      <c r="B488" s="40"/>
      <c r="C488" s="40"/>
      <c r="D488" s="41"/>
      <c r="E488" s="26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row>
    <row r="489" spans="1:53" s="244" customFormat="1">
      <c r="A489" s="261"/>
      <c r="B489" s="40"/>
      <c r="C489" s="40"/>
      <c r="D489" s="41"/>
      <c r="E489" s="26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row>
    <row r="490" spans="1:53" s="244" customFormat="1">
      <c r="A490" s="261"/>
      <c r="B490" s="40"/>
      <c r="C490" s="40"/>
      <c r="D490" s="41"/>
      <c r="E490" s="26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row>
    <row r="491" spans="1:53" s="244" customFormat="1">
      <c r="A491" s="261"/>
      <c r="B491" s="40"/>
      <c r="C491" s="40"/>
      <c r="D491" s="41"/>
      <c r="E491" s="26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row>
    <row r="492" spans="1:53" s="244" customFormat="1">
      <c r="A492" s="261"/>
      <c r="B492" s="40"/>
      <c r="C492" s="40"/>
      <c r="D492" s="41"/>
      <c r="E492" s="26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row>
    <row r="493" spans="1:53" s="244" customFormat="1">
      <c r="A493" s="261"/>
      <c r="B493" s="40"/>
      <c r="C493" s="40"/>
      <c r="D493" s="41"/>
      <c r="E493" s="26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row>
    <row r="494" spans="1:53" s="244" customFormat="1">
      <c r="A494" s="261"/>
      <c r="B494" s="40"/>
      <c r="C494" s="40"/>
      <c r="D494" s="41"/>
      <c r="E494" s="26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row>
    <row r="495" spans="1:53" s="244" customFormat="1">
      <c r="A495" s="261"/>
      <c r="B495" s="40"/>
      <c r="C495" s="40"/>
      <c r="D495" s="41"/>
      <c r="E495" s="26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row>
    <row r="496" spans="1:53" s="244" customFormat="1">
      <c r="A496" s="261"/>
      <c r="B496" s="40"/>
      <c r="C496" s="40"/>
      <c r="D496" s="41"/>
      <c r="E496" s="26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row>
    <row r="497" spans="1:53" s="244" customFormat="1">
      <c r="A497" s="261"/>
      <c r="B497" s="40"/>
      <c r="C497" s="40"/>
      <c r="D497" s="41"/>
      <c r="E497" s="26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row>
    <row r="498" spans="1:53" s="244" customFormat="1">
      <c r="A498" s="261"/>
      <c r="B498" s="40"/>
      <c r="C498" s="40"/>
      <c r="D498" s="41"/>
      <c r="E498" s="26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row>
    <row r="499" spans="1:53" s="244" customFormat="1">
      <c r="A499" s="261"/>
      <c r="B499" s="40"/>
      <c r="C499" s="40"/>
      <c r="D499" s="41"/>
      <c r="E499" s="26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row>
    <row r="500" spans="1:53" s="244" customFormat="1">
      <c r="A500" s="261"/>
      <c r="B500" s="40"/>
      <c r="C500" s="40"/>
      <c r="D500" s="41"/>
      <c r="E500" s="26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row>
    <row r="501" spans="1:53" s="244" customFormat="1">
      <c r="A501" s="261"/>
      <c r="B501" s="40"/>
      <c r="C501" s="40"/>
      <c r="D501" s="41"/>
      <c r="E501" s="26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row>
    <row r="502" spans="1:53" s="244" customFormat="1">
      <c r="A502" s="261"/>
      <c r="B502" s="40"/>
      <c r="C502" s="40"/>
      <c r="D502" s="41"/>
      <c r="E502" s="26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row>
    <row r="503" spans="1:53" s="244" customFormat="1">
      <c r="A503" s="261"/>
      <c r="B503" s="40"/>
      <c r="C503" s="40"/>
      <c r="D503" s="41"/>
      <c r="E503" s="26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row>
    <row r="504" spans="1:53" s="244" customFormat="1">
      <c r="A504" s="261"/>
      <c r="B504" s="40"/>
      <c r="C504" s="40"/>
      <c r="D504" s="41"/>
      <c r="E504" s="26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row>
    <row r="505" spans="1:53" s="244" customFormat="1">
      <c r="A505" s="261"/>
      <c r="B505" s="40"/>
      <c r="C505" s="40"/>
      <c r="D505" s="41"/>
      <c r="E505" s="26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row>
    <row r="506" spans="1:53" s="244" customFormat="1">
      <c r="A506" s="261"/>
      <c r="B506" s="40"/>
      <c r="C506" s="40"/>
      <c r="D506" s="41"/>
      <c r="E506" s="26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row>
    <row r="507" spans="1:53" s="244" customFormat="1">
      <c r="A507" s="261"/>
      <c r="B507" s="40"/>
      <c r="C507" s="40"/>
      <c r="D507" s="41"/>
      <c r="E507" s="26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c r="BA507" s="40"/>
    </row>
    <row r="508" spans="1:53" s="244" customFormat="1">
      <c r="A508" s="261"/>
      <c r="B508" s="40"/>
      <c r="C508" s="40"/>
      <c r="D508" s="41"/>
      <c r="E508" s="26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row>
    <row r="509" spans="1:53" s="244" customFormat="1">
      <c r="A509" s="261"/>
      <c r="B509" s="40"/>
      <c r="C509" s="40"/>
      <c r="D509" s="41"/>
      <c r="E509" s="26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row>
    <row r="510" spans="1:53" s="244" customFormat="1">
      <c r="A510" s="261"/>
      <c r="B510" s="40"/>
      <c r="C510" s="40"/>
      <c r="D510" s="41"/>
      <c r="E510" s="26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c r="AZ510" s="40"/>
      <c r="BA510" s="40"/>
    </row>
    <row r="511" spans="1:53" s="244" customFormat="1">
      <c r="A511" s="261"/>
      <c r="B511" s="40"/>
      <c r="C511" s="40"/>
      <c r="D511" s="41"/>
      <c r="E511" s="26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c r="BA511" s="40"/>
    </row>
    <row r="512" spans="1:53" s="244" customFormat="1">
      <c r="A512" s="261"/>
      <c r="B512" s="40"/>
      <c r="C512" s="40"/>
      <c r="D512" s="41"/>
      <c r="E512" s="26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c r="AZ512" s="40"/>
      <c r="BA512" s="40"/>
    </row>
    <row r="513" spans="1:53" s="244" customFormat="1">
      <c r="A513" s="261"/>
      <c r="B513" s="40"/>
      <c r="C513" s="40"/>
      <c r="D513" s="41"/>
      <c r="E513" s="26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c r="BA513" s="40"/>
    </row>
    <row r="514" spans="1:53" s="244" customFormat="1">
      <c r="A514" s="261"/>
      <c r="B514" s="40"/>
      <c r="C514" s="40"/>
      <c r="D514" s="41"/>
      <c r="E514" s="26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40"/>
      <c r="AN514" s="40"/>
      <c r="AO514" s="40"/>
      <c r="AP514" s="40"/>
      <c r="AQ514" s="40"/>
      <c r="AR514" s="40"/>
      <c r="AS514" s="40"/>
      <c r="AT514" s="40"/>
      <c r="AU514" s="40"/>
      <c r="AV514" s="40"/>
      <c r="AW514" s="40"/>
      <c r="AX514" s="40"/>
      <c r="AY514" s="40"/>
      <c r="AZ514" s="40"/>
      <c r="BA514" s="40"/>
    </row>
    <row r="515" spans="1:53" s="244" customFormat="1">
      <c r="A515" s="261"/>
      <c r="B515" s="40"/>
      <c r="C515" s="40"/>
      <c r="D515" s="41"/>
      <c r="E515" s="26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c r="AZ515" s="40"/>
      <c r="BA515" s="40"/>
    </row>
    <row r="516" spans="1:53" s="244" customFormat="1">
      <c r="A516" s="261"/>
      <c r="B516" s="40"/>
      <c r="C516" s="40"/>
      <c r="D516" s="41"/>
      <c r="E516" s="26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row>
    <row r="517" spans="1:53" s="244" customFormat="1">
      <c r="A517" s="261"/>
      <c r="B517" s="40"/>
      <c r="C517" s="40"/>
      <c r="D517" s="41"/>
      <c r="E517" s="26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row>
    <row r="518" spans="1:53" s="244" customFormat="1">
      <c r="A518" s="261"/>
      <c r="B518" s="40"/>
      <c r="C518" s="40"/>
      <c r="D518" s="41"/>
      <c r="E518" s="26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c r="AN518" s="40"/>
      <c r="AO518" s="40"/>
      <c r="AP518" s="40"/>
      <c r="AQ518" s="40"/>
      <c r="AR518" s="40"/>
      <c r="AS518" s="40"/>
      <c r="AT518" s="40"/>
      <c r="AU518" s="40"/>
      <c r="AV518" s="40"/>
      <c r="AW518" s="40"/>
      <c r="AX518" s="40"/>
      <c r="AY518" s="40"/>
      <c r="AZ518" s="40"/>
      <c r="BA518" s="40"/>
    </row>
    <row r="519" spans="1:53" s="244" customFormat="1">
      <c r="A519" s="261"/>
      <c r="B519" s="40"/>
      <c r="C519" s="40"/>
      <c r="D519" s="41"/>
      <c r="E519" s="26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c r="AZ519" s="40"/>
      <c r="BA519" s="40"/>
    </row>
    <row r="520" spans="1:53" s="244" customFormat="1">
      <c r="A520" s="261"/>
      <c r="B520" s="40"/>
      <c r="C520" s="40"/>
      <c r="D520" s="41"/>
      <c r="E520" s="26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40"/>
      <c r="AN520" s="40"/>
      <c r="AO520" s="40"/>
      <c r="AP520" s="40"/>
      <c r="AQ520" s="40"/>
      <c r="AR520" s="40"/>
      <c r="AS520" s="40"/>
      <c r="AT520" s="40"/>
      <c r="AU520" s="40"/>
      <c r="AV520" s="40"/>
      <c r="AW520" s="40"/>
      <c r="AX520" s="40"/>
      <c r="AY520" s="40"/>
      <c r="AZ520" s="40"/>
      <c r="BA520" s="40"/>
    </row>
    <row r="521" spans="1:53" s="244" customFormat="1">
      <c r="A521" s="261"/>
      <c r="B521" s="40"/>
      <c r="C521" s="40"/>
      <c r="D521" s="41"/>
      <c r="E521" s="26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40"/>
      <c r="AN521" s="40"/>
      <c r="AO521" s="40"/>
      <c r="AP521" s="40"/>
      <c r="AQ521" s="40"/>
      <c r="AR521" s="40"/>
      <c r="AS521" s="40"/>
      <c r="AT521" s="40"/>
      <c r="AU521" s="40"/>
      <c r="AV521" s="40"/>
      <c r="AW521" s="40"/>
      <c r="AX521" s="40"/>
      <c r="AY521" s="40"/>
      <c r="AZ521" s="40"/>
      <c r="BA521" s="40"/>
    </row>
    <row r="522" spans="1:53" s="244" customFormat="1">
      <c r="A522" s="261"/>
      <c r="B522" s="40"/>
      <c r="C522" s="40"/>
      <c r="D522" s="41"/>
      <c r="E522" s="26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40"/>
      <c r="AN522" s="40"/>
      <c r="AO522" s="40"/>
      <c r="AP522" s="40"/>
      <c r="AQ522" s="40"/>
      <c r="AR522" s="40"/>
      <c r="AS522" s="40"/>
      <c r="AT522" s="40"/>
      <c r="AU522" s="40"/>
      <c r="AV522" s="40"/>
      <c r="AW522" s="40"/>
      <c r="AX522" s="40"/>
      <c r="AY522" s="40"/>
      <c r="AZ522" s="40"/>
      <c r="BA522" s="40"/>
    </row>
    <row r="523" spans="1:53" s="244" customFormat="1">
      <c r="A523" s="261"/>
      <c r="B523" s="40"/>
      <c r="C523" s="40"/>
      <c r="D523" s="41"/>
      <c r="E523" s="26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40"/>
      <c r="AN523" s="40"/>
      <c r="AO523" s="40"/>
      <c r="AP523" s="40"/>
      <c r="AQ523" s="40"/>
      <c r="AR523" s="40"/>
      <c r="AS523" s="40"/>
      <c r="AT523" s="40"/>
      <c r="AU523" s="40"/>
      <c r="AV523" s="40"/>
      <c r="AW523" s="40"/>
      <c r="AX523" s="40"/>
      <c r="AY523" s="40"/>
      <c r="AZ523" s="40"/>
      <c r="BA523" s="40"/>
    </row>
    <row r="524" spans="1:53" s="244" customFormat="1">
      <c r="A524" s="261"/>
      <c r="B524" s="40"/>
      <c r="C524" s="40"/>
      <c r="D524" s="41"/>
      <c r="E524" s="26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40"/>
      <c r="AN524" s="40"/>
      <c r="AO524" s="40"/>
      <c r="AP524" s="40"/>
      <c r="AQ524" s="40"/>
      <c r="AR524" s="40"/>
      <c r="AS524" s="40"/>
      <c r="AT524" s="40"/>
      <c r="AU524" s="40"/>
      <c r="AV524" s="40"/>
      <c r="AW524" s="40"/>
      <c r="AX524" s="40"/>
      <c r="AY524" s="40"/>
      <c r="AZ524" s="40"/>
      <c r="BA524" s="40"/>
    </row>
    <row r="525" spans="1:53" s="244" customFormat="1">
      <c r="A525" s="261"/>
      <c r="B525" s="40"/>
      <c r="C525" s="40"/>
      <c r="D525" s="41"/>
      <c r="E525" s="26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40"/>
      <c r="AN525" s="40"/>
      <c r="AO525" s="40"/>
      <c r="AP525" s="40"/>
      <c r="AQ525" s="40"/>
      <c r="AR525" s="40"/>
      <c r="AS525" s="40"/>
      <c r="AT525" s="40"/>
      <c r="AU525" s="40"/>
      <c r="AV525" s="40"/>
      <c r="AW525" s="40"/>
      <c r="AX525" s="40"/>
      <c r="AY525" s="40"/>
      <c r="AZ525" s="40"/>
      <c r="BA525" s="40"/>
    </row>
    <row r="526" spans="1:53" s="244" customFormat="1">
      <c r="A526" s="261"/>
      <c r="B526" s="40"/>
      <c r="C526" s="40"/>
      <c r="D526" s="41"/>
      <c r="E526" s="26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0"/>
      <c r="AW526" s="40"/>
      <c r="AX526" s="40"/>
      <c r="AY526" s="40"/>
      <c r="AZ526" s="40"/>
      <c r="BA526" s="40"/>
    </row>
    <row r="527" spans="1:53" s="244" customFormat="1">
      <c r="A527" s="261"/>
      <c r="B527" s="40"/>
      <c r="C527" s="40"/>
      <c r="D527" s="41"/>
      <c r="E527" s="26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0"/>
      <c r="AW527" s="40"/>
      <c r="AX527" s="40"/>
      <c r="AY527" s="40"/>
      <c r="AZ527" s="40"/>
      <c r="BA527" s="40"/>
    </row>
    <row r="528" spans="1:53" s="244" customFormat="1">
      <c r="A528" s="261"/>
      <c r="B528" s="40"/>
      <c r="C528" s="40"/>
      <c r="D528" s="41"/>
      <c r="E528" s="26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0"/>
      <c r="AW528" s="40"/>
      <c r="AX528" s="40"/>
      <c r="AY528" s="40"/>
      <c r="AZ528" s="40"/>
      <c r="BA528" s="40"/>
    </row>
    <row r="529" spans="1:53" s="244" customFormat="1">
      <c r="A529" s="261"/>
      <c r="B529" s="40"/>
      <c r="C529" s="40"/>
      <c r="D529" s="41"/>
      <c r="E529" s="26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40"/>
      <c r="AN529" s="40"/>
      <c r="AO529" s="40"/>
      <c r="AP529" s="40"/>
      <c r="AQ529" s="40"/>
      <c r="AR529" s="40"/>
      <c r="AS529" s="40"/>
      <c r="AT529" s="40"/>
      <c r="AU529" s="40"/>
      <c r="AV529" s="40"/>
      <c r="AW529" s="40"/>
      <c r="AX529" s="40"/>
      <c r="AY529" s="40"/>
      <c r="AZ529" s="40"/>
      <c r="BA529" s="40"/>
    </row>
    <row r="530" spans="1:53" s="244" customFormat="1">
      <c r="A530" s="261"/>
      <c r="B530" s="40"/>
      <c r="C530" s="40"/>
      <c r="D530" s="41"/>
      <c r="E530" s="26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0"/>
      <c r="AW530" s="40"/>
      <c r="AX530" s="40"/>
      <c r="AY530" s="40"/>
      <c r="AZ530" s="40"/>
      <c r="BA530" s="40"/>
    </row>
    <row r="531" spans="1:53" s="244" customFormat="1">
      <c r="A531" s="261"/>
      <c r="B531" s="40"/>
      <c r="C531" s="40"/>
      <c r="D531" s="41"/>
      <c r="E531" s="26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40"/>
      <c r="AN531" s="40"/>
      <c r="AO531" s="40"/>
      <c r="AP531" s="40"/>
      <c r="AQ531" s="40"/>
      <c r="AR531" s="40"/>
      <c r="AS531" s="40"/>
      <c r="AT531" s="40"/>
      <c r="AU531" s="40"/>
      <c r="AV531" s="40"/>
      <c r="AW531" s="40"/>
      <c r="AX531" s="40"/>
      <c r="AY531" s="40"/>
      <c r="AZ531" s="40"/>
      <c r="BA531" s="40"/>
    </row>
    <row r="532" spans="1:53" s="244" customFormat="1">
      <c r="A532" s="261"/>
      <c r="B532" s="40"/>
      <c r="C532" s="40"/>
      <c r="D532" s="41"/>
      <c r="E532" s="26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40"/>
      <c r="AN532" s="40"/>
      <c r="AO532" s="40"/>
      <c r="AP532" s="40"/>
      <c r="AQ532" s="40"/>
      <c r="AR532" s="40"/>
      <c r="AS532" s="40"/>
      <c r="AT532" s="40"/>
      <c r="AU532" s="40"/>
      <c r="AV532" s="40"/>
      <c r="AW532" s="40"/>
      <c r="AX532" s="40"/>
      <c r="AY532" s="40"/>
      <c r="AZ532" s="40"/>
      <c r="BA532" s="40"/>
    </row>
    <row r="533" spans="1:53" s="244" customFormat="1">
      <c r="A533" s="261"/>
      <c r="B533" s="40"/>
      <c r="C533" s="40"/>
      <c r="D533" s="41"/>
      <c r="E533" s="26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40"/>
      <c r="AN533" s="40"/>
      <c r="AO533" s="40"/>
      <c r="AP533" s="40"/>
      <c r="AQ533" s="40"/>
      <c r="AR533" s="40"/>
      <c r="AS533" s="40"/>
      <c r="AT533" s="40"/>
      <c r="AU533" s="40"/>
      <c r="AV533" s="40"/>
      <c r="AW533" s="40"/>
      <c r="AX533" s="40"/>
      <c r="AY533" s="40"/>
      <c r="AZ533" s="40"/>
      <c r="BA533" s="40"/>
    </row>
    <row r="534" spans="1:53" s="244" customFormat="1">
      <c r="A534" s="261"/>
      <c r="B534" s="40"/>
      <c r="C534" s="40"/>
      <c r="D534" s="41"/>
      <c r="E534" s="26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40"/>
      <c r="AN534" s="40"/>
      <c r="AO534" s="40"/>
      <c r="AP534" s="40"/>
      <c r="AQ534" s="40"/>
      <c r="AR534" s="40"/>
      <c r="AS534" s="40"/>
      <c r="AT534" s="40"/>
      <c r="AU534" s="40"/>
      <c r="AV534" s="40"/>
      <c r="AW534" s="40"/>
      <c r="AX534" s="40"/>
      <c r="AY534" s="40"/>
      <c r="AZ534" s="40"/>
      <c r="BA534" s="40"/>
    </row>
    <row r="535" spans="1:53" s="244" customFormat="1">
      <c r="A535" s="261"/>
      <c r="B535" s="40"/>
      <c r="C535" s="40"/>
      <c r="D535" s="41"/>
      <c r="E535" s="26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c r="AZ535" s="40"/>
      <c r="BA535" s="40"/>
    </row>
    <row r="536" spans="1:53" s="244" customFormat="1">
      <c r="A536" s="261"/>
      <c r="B536" s="40"/>
      <c r="C536" s="40"/>
      <c r="D536" s="41"/>
      <c r="E536" s="26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40"/>
      <c r="AN536" s="40"/>
      <c r="AO536" s="40"/>
      <c r="AP536" s="40"/>
      <c r="AQ536" s="40"/>
      <c r="AR536" s="40"/>
      <c r="AS536" s="40"/>
      <c r="AT536" s="40"/>
      <c r="AU536" s="40"/>
      <c r="AV536" s="40"/>
      <c r="AW536" s="40"/>
      <c r="AX536" s="40"/>
      <c r="AY536" s="40"/>
      <c r="AZ536" s="40"/>
      <c r="BA536" s="40"/>
    </row>
    <row r="537" spans="1:53" s="244" customFormat="1">
      <c r="A537" s="261"/>
      <c r="B537" s="40"/>
      <c r="C537" s="40"/>
      <c r="D537" s="41"/>
      <c r="E537" s="26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0"/>
      <c r="AW537" s="40"/>
      <c r="AX537" s="40"/>
      <c r="AY537" s="40"/>
      <c r="AZ537" s="40"/>
      <c r="BA537" s="40"/>
    </row>
    <row r="538" spans="1:53" s="244" customFormat="1">
      <c r="A538" s="261"/>
      <c r="B538" s="40"/>
      <c r="C538" s="40"/>
      <c r="D538" s="41"/>
      <c r="E538" s="26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40"/>
      <c r="AN538" s="40"/>
      <c r="AO538" s="40"/>
      <c r="AP538" s="40"/>
      <c r="AQ538" s="40"/>
      <c r="AR538" s="40"/>
      <c r="AS538" s="40"/>
      <c r="AT538" s="40"/>
      <c r="AU538" s="40"/>
      <c r="AV538" s="40"/>
      <c r="AW538" s="40"/>
      <c r="AX538" s="40"/>
      <c r="AY538" s="40"/>
      <c r="AZ538" s="40"/>
      <c r="BA538" s="40"/>
    </row>
    <row r="539" spans="1:53" s="244" customFormat="1">
      <c r="A539" s="261"/>
      <c r="B539" s="40"/>
      <c r="C539" s="40"/>
      <c r="D539" s="41"/>
      <c r="E539" s="26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c r="AZ539" s="40"/>
      <c r="BA539" s="40"/>
    </row>
    <row r="540" spans="1:53" s="244" customFormat="1">
      <c r="A540" s="261"/>
      <c r="B540" s="40"/>
      <c r="C540" s="40"/>
      <c r="D540" s="41"/>
      <c r="E540" s="26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40"/>
      <c r="AN540" s="40"/>
      <c r="AO540" s="40"/>
      <c r="AP540" s="40"/>
      <c r="AQ540" s="40"/>
      <c r="AR540" s="40"/>
      <c r="AS540" s="40"/>
      <c r="AT540" s="40"/>
      <c r="AU540" s="40"/>
      <c r="AV540" s="40"/>
      <c r="AW540" s="40"/>
      <c r="AX540" s="40"/>
      <c r="AY540" s="40"/>
      <c r="AZ540" s="40"/>
      <c r="BA540" s="40"/>
    </row>
    <row r="541" spans="1:53" s="244" customFormat="1">
      <c r="A541" s="261"/>
      <c r="B541" s="40"/>
      <c r="C541" s="40"/>
      <c r="D541" s="41"/>
      <c r="E541" s="26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c r="AZ541" s="40"/>
      <c r="BA541" s="40"/>
    </row>
    <row r="542" spans="1:53" s="244" customFormat="1">
      <c r="A542" s="261"/>
      <c r="B542" s="40"/>
      <c r="C542" s="40"/>
      <c r="D542" s="41"/>
      <c r="E542" s="26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c r="AN542" s="40"/>
      <c r="AO542" s="40"/>
      <c r="AP542" s="40"/>
      <c r="AQ542" s="40"/>
      <c r="AR542" s="40"/>
      <c r="AS542" s="40"/>
      <c r="AT542" s="40"/>
      <c r="AU542" s="40"/>
      <c r="AV542" s="40"/>
      <c r="AW542" s="40"/>
      <c r="AX542" s="40"/>
      <c r="AY542" s="40"/>
      <c r="AZ542" s="40"/>
      <c r="BA542" s="40"/>
    </row>
    <row r="543" spans="1:53" s="244" customFormat="1">
      <c r="A543" s="261"/>
      <c r="B543" s="40"/>
      <c r="C543" s="40"/>
      <c r="D543" s="41"/>
      <c r="E543" s="26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c r="BA543" s="40"/>
    </row>
    <row r="544" spans="1:53" s="244" customFormat="1">
      <c r="A544" s="261"/>
      <c r="B544" s="40"/>
      <c r="C544" s="40"/>
      <c r="D544" s="41"/>
      <c r="E544" s="26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c r="AZ544" s="40"/>
      <c r="BA544" s="40"/>
    </row>
    <row r="545" spans="1:53" s="244" customFormat="1">
      <c r="A545" s="261"/>
      <c r="B545" s="40"/>
      <c r="C545" s="40"/>
      <c r="D545" s="41"/>
      <c r="E545" s="26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40"/>
      <c r="AN545" s="40"/>
      <c r="AO545" s="40"/>
      <c r="AP545" s="40"/>
      <c r="AQ545" s="40"/>
      <c r="AR545" s="40"/>
      <c r="AS545" s="40"/>
      <c r="AT545" s="40"/>
      <c r="AU545" s="40"/>
      <c r="AV545" s="40"/>
      <c r="AW545" s="40"/>
      <c r="AX545" s="40"/>
      <c r="AY545" s="40"/>
      <c r="AZ545" s="40"/>
      <c r="BA545" s="40"/>
    </row>
    <row r="546" spans="1:53" s="244" customFormat="1">
      <c r="A546" s="261"/>
      <c r="B546" s="40"/>
      <c r="C546" s="40"/>
      <c r="D546" s="41"/>
      <c r="E546" s="26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0"/>
      <c r="AL546" s="40"/>
      <c r="AM546" s="40"/>
      <c r="AN546" s="40"/>
      <c r="AO546" s="40"/>
      <c r="AP546" s="40"/>
      <c r="AQ546" s="40"/>
      <c r="AR546" s="40"/>
      <c r="AS546" s="40"/>
      <c r="AT546" s="40"/>
      <c r="AU546" s="40"/>
      <c r="AV546" s="40"/>
      <c r="AW546" s="40"/>
      <c r="AX546" s="40"/>
      <c r="AY546" s="40"/>
      <c r="AZ546" s="40"/>
      <c r="BA546" s="40"/>
    </row>
    <row r="547" spans="1:53" s="244" customFormat="1">
      <c r="A547" s="261"/>
      <c r="B547" s="40"/>
      <c r="C547" s="40"/>
      <c r="D547" s="41"/>
      <c r="E547" s="26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c r="AZ547" s="40"/>
      <c r="BA547" s="40"/>
    </row>
    <row r="548" spans="1:53" s="244" customFormat="1">
      <c r="A548" s="261"/>
      <c r="B548" s="40"/>
      <c r="C548" s="40"/>
      <c r="D548" s="41"/>
      <c r="E548" s="26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40"/>
      <c r="AN548" s="40"/>
      <c r="AO548" s="40"/>
      <c r="AP548" s="40"/>
      <c r="AQ548" s="40"/>
      <c r="AR548" s="40"/>
      <c r="AS548" s="40"/>
      <c r="AT548" s="40"/>
      <c r="AU548" s="40"/>
      <c r="AV548" s="40"/>
      <c r="AW548" s="40"/>
      <c r="AX548" s="40"/>
      <c r="AY548" s="40"/>
      <c r="AZ548" s="40"/>
      <c r="BA548" s="40"/>
    </row>
    <row r="549" spans="1:53" s="244" customFormat="1">
      <c r="A549" s="261"/>
      <c r="B549" s="40"/>
      <c r="C549" s="40"/>
      <c r="D549" s="41"/>
      <c r="E549" s="26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40"/>
      <c r="AN549" s="40"/>
      <c r="AO549" s="40"/>
      <c r="AP549" s="40"/>
      <c r="AQ549" s="40"/>
      <c r="AR549" s="40"/>
      <c r="AS549" s="40"/>
      <c r="AT549" s="40"/>
      <c r="AU549" s="40"/>
      <c r="AV549" s="40"/>
      <c r="AW549" s="40"/>
      <c r="AX549" s="40"/>
      <c r="AY549" s="40"/>
      <c r="AZ549" s="40"/>
      <c r="BA549" s="40"/>
    </row>
    <row r="550" spans="1:53" s="244" customFormat="1">
      <c r="A550" s="261"/>
      <c r="B550" s="40"/>
      <c r="C550" s="40"/>
      <c r="D550" s="41"/>
      <c r="E550" s="26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40"/>
      <c r="AN550" s="40"/>
      <c r="AO550" s="40"/>
      <c r="AP550" s="40"/>
      <c r="AQ550" s="40"/>
      <c r="AR550" s="40"/>
      <c r="AS550" s="40"/>
      <c r="AT550" s="40"/>
      <c r="AU550" s="40"/>
      <c r="AV550" s="40"/>
      <c r="AW550" s="40"/>
      <c r="AX550" s="40"/>
      <c r="AY550" s="40"/>
      <c r="AZ550" s="40"/>
      <c r="BA550" s="40"/>
    </row>
    <row r="551" spans="1:53" s="244" customFormat="1">
      <c r="A551" s="261"/>
      <c r="B551" s="40"/>
      <c r="C551" s="40"/>
      <c r="D551" s="41"/>
      <c r="E551" s="26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40"/>
      <c r="AN551" s="40"/>
      <c r="AO551" s="40"/>
      <c r="AP551" s="40"/>
      <c r="AQ551" s="40"/>
      <c r="AR551" s="40"/>
      <c r="AS551" s="40"/>
      <c r="AT551" s="40"/>
      <c r="AU551" s="40"/>
      <c r="AV551" s="40"/>
      <c r="AW551" s="40"/>
      <c r="AX551" s="40"/>
      <c r="AY551" s="40"/>
      <c r="AZ551" s="40"/>
      <c r="BA551" s="40"/>
    </row>
    <row r="552" spans="1:53" s="244" customFormat="1">
      <c r="A552" s="261"/>
      <c r="B552" s="40"/>
      <c r="C552" s="40"/>
      <c r="D552" s="41"/>
      <c r="E552" s="26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0"/>
      <c r="AL552" s="40"/>
      <c r="AM552" s="40"/>
      <c r="AN552" s="40"/>
      <c r="AO552" s="40"/>
      <c r="AP552" s="40"/>
      <c r="AQ552" s="40"/>
      <c r="AR552" s="40"/>
      <c r="AS552" s="40"/>
      <c r="AT552" s="40"/>
      <c r="AU552" s="40"/>
      <c r="AV552" s="40"/>
      <c r="AW552" s="40"/>
      <c r="AX552" s="40"/>
      <c r="AY552" s="40"/>
      <c r="AZ552" s="40"/>
      <c r="BA552" s="40"/>
    </row>
    <row r="553" spans="1:53" s="244" customFormat="1">
      <c r="A553" s="261"/>
      <c r="B553" s="40"/>
      <c r="C553" s="40"/>
      <c r="D553" s="41"/>
      <c r="E553" s="26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c r="AQ553" s="40"/>
      <c r="AR553" s="40"/>
      <c r="AS553" s="40"/>
      <c r="AT553" s="40"/>
      <c r="AU553" s="40"/>
      <c r="AV553" s="40"/>
      <c r="AW553" s="40"/>
      <c r="AX553" s="40"/>
      <c r="AY553" s="40"/>
      <c r="AZ553" s="40"/>
      <c r="BA553" s="40"/>
    </row>
    <row r="554" spans="1:53" s="244" customFormat="1">
      <c r="A554" s="261"/>
      <c r="B554" s="40"/>
      <c r="C554" s="40"/>
      <c r="D554" s="41"/>
      <c r="E554" s="26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40"/>
      <c r="AN554" s="40"/>
      <c r="AO554" s="40"/>
      <c r="AP554" s="40"/>
      <c r="AQ554" s="40"/>
      <c r="AR554" s="40"/>
      <c r="AS554" s="40"/>
      <c r="AT554" s="40"/>
      <c r="AU554" s="40"/>
      <c r="AV554" s="40"/>
      <c r="AW554" s="40"/>
      <c r="AX554" s="40"/>
      <c r="AY554" s="40"/>
      <c r="AZ554" s="40"/>
      <c r="BA554" s="40"/>
    </row>
    <row r="555" spans="1:53" s="244" customFormat="1">
      <c r="A555" s="261"/>
      <c r="B555" s="40"/>
      <c r="C555" s="40"/>
      <c r="D555" s="41"/>
      <c r="E555" s="26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40"/>
      <c r="AN555" s="40"/>
      <c r="AO555" s="40"/>
      <c r="AP555" s="40"/>
      <c r="AQ555" s="40"/>
      <c r="AR555" s="40"/>
      <c r="AS555" s="40"/>
      <c r="AT555" s="40"/>
      <c r="AU555" s="40"/>
      <c r="AV555" s="40"/>
      <c r="AW555" s="40"/>
      <c r="AX555" s="40"/>
      <c r="AY555" s="40"/>
      <c r="AZ555" s="40"/>
      <c r="BA555" s="40"/>
    </row>
    <row r="556" spans="1:53" s="244" customFormat="1">
      <c r="A556" s="261"/>
      <c r="B556" s="40"/>
      <c r="C556" s="40"/>
      <c r="D556" s="41"/>
      <c r="E556" s="26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0"/>
      <c r="AL556" s="40"/>
      <c r="AM556" s="40"/>
      <c r="AN556" s="40"/>
      <c r="AO556" s="40"/>
      <c r="AP556" s="40"/>
      <c r="AQ556" s="40"/>
      <c r="AR556" s="40"/>
      <c r="AS556" s="40"/>
      <c r="AT556" s="40"/>
      <c r="AU556" s="40"/>
      <c r="AV556" s="40"/>
      <c r="AW556" s="40"/>
      <c r="AX556" s="40"/>
      <c r="AY556" s="40"/>
      <c r="AZ556" s="40"/>
      <c r="BA556" s="40"/>
    </row>
    <row r="557" spans="1:53" s="244" customFormat="1">
      <c r="A557" s="261"/>
      <c r="B557" s="40"/>
      <c r="C557" s="40"/>
      <c r="D557" s="41"/>
      <c r="E557" s="26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40"/>
      <c r="AN557" s="40"/>
      <c r="AO557" s="40"/>
      <c r="AP557" s="40"/>
      <c r="AQ557" s="40"/>
      <c r="AR557" s="40"/>
      <c r="AS557" s="40"/>
      <c r="AT557" s="40"/>
      <c r="AU557" s="40"/>
      <c r="AV557" s="40"/>
      <c r="AW557" s="40"/>
      <c r="AX557" s="40"/>
      <c r="AY557" s="40"/>
      <c r="AZ557" s="40"/>
      <c r="BA557" s="40"/>
    </row>
    <row r="558" spans="1:53" s="244" customFormat="1">
      <c r="A558" s="261"/>
      <c r="B558" s="40"/>
      <c r="C558" s="40"/>
      <c r="D558" s="41"/>
      <c r="E558" s="26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0"/>
      <c r="AL558" s="40"/>
      <c r="AM558" s="40"/>
      <c r="AN558" s="40"/>
      <c r="AO558" s="40"/>
      <c r="AP558" s="40"/>
      <c r="AQ558" s="40"/>
      <c r="AR558" s="40"/>
      <c r="AS558" s="40"/>
      <c r="AT558" s="40"/>
      <c r="AU558" s="40"/>
      <c r="AV558" s="40"/>
      <c r="AW558" s="40"/>
      <c r="AX558" s="40"/>
      <c r="AY558" s="40"/>
      <c r="AZ558" s="40"/>
      <c r="BA558" s="40"/>
    </row>
    <row r="559" spans="1:53" s="244" customFormat="1">
      <c r="A559" s="261"/>
      <c r="B559" s="40"/>
      <c r="C559" s="40"/>
      <c r="D559" s="41"/>
      <c r="E559" s="26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0"/>
      <c r="AL559" s="40"/>
      <c r="AM559" s="40"/>
      <c r="AN559" s="40"/>
      <c r="AO559" s="40"/>
      <c r="AP559" s="40"/>
      <c r="AQ559" s="40"/>
      <c r="AR559" s="40"/>
      <c r="AS559" s="40"/>
      <c r="AT559" s="40"/>
      <c r="AU559" s="40"/>
      <c r="AV559" s="40"/>
      <c r="AW559" s="40"/>
      <c r="AX559" s="40"/>
      <c r="AY559" s="40"/>
      <c r="AZ559" s="40"/>
      <c r="BA559" s="40"/>
    </row>
    <row r="560" spans="1:53" s="244" customFormat="1">
      <c r="A560" s="261"/>
      <c r="B560" s="40"/>
      <c r="C560" s="40"/>
      <c r="D560" s="41"/>
      <c r="E560" s="26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0"/>
      <c r="AL560" s="40"/>
      <c r="AM560" s="40"/>
      <c r="AN560" s="40"/>
      <c r="AO560" s="40"/>
      <c r="AP560" s="40"/>
      <c r="AQ560" s="40"/>
      <c r="AR560" s="40"/>
      <c r="AS560" s="40"/>
      <c r="AT560" s="40"/>
      <c r="AU560" s="40"/>
      <c r="AV560" s="40"/>
      <c r="AW560" s="40"/>
      <c r="AX560" s="40"/>
      <c r="AY560" s="40"/>
      <c r="AZ560" s="40"/>
      <c r="BA560" s="40"/>
    </row>
    <row r="561" spans="1:53" s="244" customFormat="1">
      <c r="A561" s="261"/>
      <c r="B561" s="40"/>
      <c r="C561" s="40"/>
      <c r="D561" s="41"/>
      <c r="E561" s="26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0"/>
      <c r="AL561" s="40"/>
      <c r="AM561" s="40"/>
      <c r="AN561" s="40"/>
      <c r="AO561" s="40"/>
      <c r="AP561" s="40"/>
      <c r="AQ561" s="40"/>
      <c r="AR561" s="40"/>
      <c r="AS561" s="40"/>
      <c r="AT561" s="40"/>
      <c r="AU561" s="40"/>
      <c r="AV561" s="40"/>
      <c r="AW561" s="40"/>
      <c r="AX561" s="40"/>
      <c r="AY561" s="40"/>
      <c r="AZ561" s="40"/>
      <c r="BA561" s="40"/>
    </row>
    <row r="562" spans="1:53" s="244" customFormat="1">
      <c r="A562" s="261"/>
      <c r="B562" s="40"/>
      <c r="C562" s="40"/>
      <c r="D562" s="41"/>
      <c r="E562" s="26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0"/>
      <c r="AL562" s="40"/>
      <c r="AM562" s="40"/>
      <c r="AN562" s="40"/>
      <c r="AO562" s="40"/>
      <c r="AP562" s="40"/>
      <c r="AQ562" s="40"/>
      <c r="AR562" s="40"/>
      <c r="AS562" s="40"/>
      <c r="AT562" s="40"/>
      <c r="AU562" s="40"/>
      <c r="AV562" s="40"/>
      <c r="AW562" s="40"/>
      <c r="AX562" s="40"/>
      <c r="AY562" s="40"/>
      <c r="AZ562" s="40"/>
      <c r="BA562" s="40"/>
    </row>
    <row r="563" spans="1:53" s="244" customFormat="1">
      <c r="A563" s="261"/>
      <c r="B563" s="40"/>
      <c r="C563" s="40"/>
      <c r="D563" s="41"/>
      <c r="E563" s="26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0"/>
      <c r="AL563" s="40"/>
      <c r="AM563" s="40"/>
      <c r="AN563" s="40"/>
      <c r="AO563" s="40"/>
      <c r="AP563" s="40"/>
      <c r="AQ563" s="40"/>
      <c r="AR563" s="40"/>
      <c r="AS563" s="40"/>
      <c r="AT563" s="40"/>
      <c r="AU563" s="40"/>
      <c r="AV563" s="40"/>
      <c r="AW563" s="40"/>
      <c r="AX563" s="40"/>
      <c r="AY563" s="40"/>
      <c r="AZ563" s="40"/>
      <c r="BA563" s="40"/>
    </row>
    <row r="564" spans="1:53" s="244" customFormat="1">
      <c r="A564" s="261"/>
      <c r="B564" s="40"/>
      <c r="C564" s="40"/>
      <c r="D564" s="41"/>
      <c r="E564" s="26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0"/>
      <c r="AL564" s="40"/>
      <c r="AM564" s="40"/>
      <c r="AN564" s="40"/>
      <c r="AO564" s="40"/>
      <c r="AP564" s="40"/>
      <c r="AQ564" s="40"/>
      <c r="AR564" s="40"/>
      <c r="AS564" s="40"/>
      <c r="AT564" s="40"/>
      <c r="AU564" s="40"/>
      <c r="AV564" s="40"/>
      <c r="AW564" s="40"/>
      <c r="AX564" s="40"/>
      <c r="AY564" s="40"/>
      <c r="AZ564" s="40"/>
      <c r="BA564" s="40"/>
    </row>
    <row r="565" spans="1:53" s="244" customFormat="1">
      <c r="A565" s="261"/>
      <c r="B565" s="40"/>
      <c r="C565" s="40"/>
      <c r="D565" s="41"/>
      <c r="E565" s="26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c r="AJ565" s="40"/>
      <c r="AK565" s="40"/>
      <c r="AL565" s="40"/>
      <c r="AM565" s="40"/>
      <c r="AN565" s="40"/>
      <c r="AO565" s="40"/>
      <c r="AP565" s="40"/>
      <c r="AQ565" s="40"/>
      <c r="AR565" s="40"/>
      <c r="AS565" s="40"/>
      <c r="AT565" s="40"/>
      <c r="AU565" s="40"/>
      <c r="AV565" s="40"/>
      <c r="AW565" s="40"/>
      <c r="AX565" s="40"/>
      <c r="AY565" s="40"/>
      <c r="AZ565" s="40"/>
      <c r="BA565" s="40"/>
    </row>
    <row r="566" spans="1:53" s="244" customFormat="1">
      <c r="A566" s="261"/>
      <c r="B566" s="40"/>
      <c r="C566" s="40"/>
      <c r="D566" s="41"/>
      <c r="E566" s="26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c r="AK566" s="40"/>
      <c r="AL566" s="40"/>
      <c r="AM566" s="40"/>
      <c r="AN566" s="40"/>
      <c r="AO566" s="40"/>
      <c r="AP566" s="40"/>
      <c r="AQ566" s="40"/>
      <c r="AR566" s="40"/>
      <c r="AS566" s="40"/>
      <c r="AT566" s="40"/>
      <c r="AU566" s="40"/>
      <c r="AV566" s="40"/>
      <c r="AW566" s="40"/>
      <c r="AX566" s="40"/>
      <c r="AY566" s="40"/>
      <c r="AZ566" s="40"/>
      <c r="BA566" s="40"/>
    </row>
    <row r="567" spans="1:53" s="244" customFormat="1">
      <c r="A567" s="261"/>
      <c r="B567" s="40"/>
      <c r="C567" s="40"/>
      <c r="D567" s="41"/>
      <c r="E567" s="26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40"/>
      <c r="AN567" s="40"/>
      <c r="AO567" s="40"/>
      <c r="AP567" s="40"/>
      <c r="AQ567" s="40"/>
      <c r="AR567" s="40"/>
      <c r="AS567" s="40"/>
      <c r="AT567" s="40"/>
      <c r="AU567" s="40"/>
      <c r="AV567" s="40"/>
      <c r="AW567" s="40"/>
      <c r="AX567" s="40"/>
      <c r="AY567" s="40"/>
      <c r="AZ567" s="40"/>
      <c r="BA567" s="40"/>
    </row>
    <row r="568" spans="1:53" s="244" customFormat="1">
      <c r="A568" s="261"/>
      <c r="B568" s="40"/>
      <c r="C568" s="40"/>
      <c r="D568" s="41"/>
      <c r="E568" s="26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0"/>
      <c r="AL568" s="40"/>
      <c r="AM568" s="40"/>
      <c r="AN568" s="40"/>
      <c r="AO568" s="40"/>
      <c r="AP568" s="40"/>
      <c r="AQ568" s="40"/>
      <c r="AR568" s="40"/>
      <c r="AS568" s="40"/>
      <c r="AT568" s="40"/>
      <c r="AU568" s="40"/>
      <c r="AV568" s="40"/>
      <c r="AW568" s="40"/>
      <c r="AX568" s="40"/>
      <c r="AY568" s="40"/>
      <c r="AZ568" s="40"/>
      <c r="BA568" s="40"/>
    </row>
    <row r="569" spans="1:53" s="244" customFormat="1">
      <c r="A569" s="261"/>
      <c r="B569" s="40"/>
      <c r="C569" s="40"/>
      <c r="D569" s="41"/>
      <c r="E569" s="26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40"/>
      <c r="AN569" s="40"/>
      <c r="AO569" s="40"/>
      <c r="AP569" s="40"/>
      <c r="AQ569" s="40"/>
      <c r="AR569" s="40"/>
      <c r="AS569" s="40"/>
      <c r="AT569" s="40"/>
      <c r="AU569" s="40"/>
      <c r="AV569" s="40"/>
      <c r="AW569" s="40"/>
      <c r="AX569" s="40"/>
      <c r="AY569" s="40"/>
      <c r="AZ569" s="40"/>
      <c r="BA569" s="40"/>
    </row>
    <row r="570" spans="1:53" s="244" customFormat="1">
      <c r="A570" s="261"/>
      <c r="B570" s="40"/>
      <c r="C570" s="40"/>
      <c r="D570" s="41"/>
      <c r="E570" s="26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0"/>
      <c r="AL570" s="40"/>
      <c r="AM570" s="40"/>
      <c r="AN570" s="40"/>
      <c r="AO570" s="40"/>
      <c r="AP570" s="40"/>
      <c r="AQ570" s="40"/>
      <c r="AR570" s="40"/>
      <c r="AS570" s="40"/>
      <c r="AT570" s="40"/>
      <c r="AU570" s="40"/>
      <c r="AV570" s="40"/>
      <c r="AW570" s="40"/>
      <c r="AX570" s="40"/>
      <c r="AY570" s="40"/>
      <c r="AZ570" s="40"/>
      <c r="BA570" s="40"/>
    </row>
    <row r="571" spans="1:53" s="244" customFormat="1">
      <c r="A571" s="261"/>
      <c r="B571" s="40"/>
      <c r="C571" s="40"/>
      <c r="D571" s="41"/>
      <c r="E571" s="26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0"/>
      <c r="AL571" s="40"/>
      <c r="AM571" s="40"/>
      <c r="AN571" s="40"/>
      <c r="AO571" s="40"/>
      <c r="AP571" s="40"/>
      <c r="AQ571" s="40"/>
      <c r="AR571" s="40"/>
      <c r="AS571" s="40"/>
      <c r="AT571" s="40"/>
      <c r="AU571" s="40"/>
      <c r="AV571" s="40"/>
      <c r="AW571" s="40"/>
      <c r="AX571" s="40"/>
      <c r="AY571" s="40"/>
      <c r="AZ571" s="40"/>
      <c r="BA571" s="40"/>
    </row>
    <row r="572" spans="1:53" s="244" customFormat="1">
      <c r="A572" s="261"/>
      <c r="B572" s="40"/>
      <c r="C572" s="40"/>
      <c r="D572" s="41"/>
      <c r="E572" s="26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0"/>
      <c r="AL572" s="40"/>
      <c r="AM572" s="40"/>
      <c r="AN572" s="40"/>
      <c r="AO572" s="40"/>
      <c r="AP572" s="40"/>
      <c r="AQ572" s="40"/>
      <c r="AR572" s="40"/>
      <c r="AS572" s="40"/>
      <c r="AT572" s="40"/>
      <c r="AU572" s="40"/>
      <c r="AV572" s="40"/>
      <c r="AW572" s="40"/>
      <c r="AX572" s="40"/>
      <c r="AY572" s="40"/>
      <c r="AZ572" s="40"/>
      <c r="BA572" s="40"/>
    </row>
    <row r="573" spans="1:53" s="244" customFormat="1">
      <c r="A573" s="261"/>
      <c r="B573" s="40"/>
      <c r="C573" s="40"/>
      <c r="D573" s="41"/>
      <c r="E573" s="26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0"/>
      <c r="AL573" s="40"/>
      <c r="AM573" s="40"/>
      <c r="AN573" s="40"/>
      <c r="AO573" s="40"/>
      <c r="AP573" s="40"/>
      <c r="AQ573" s="40"/>
      <c r="AR573" s="40"/>
      <c r="AS573" s="40"/>
      <c r="AT573" s="40"/>
      <c r="AU573" s="40"/>
      <c r="AV573" s="40"/>
      <c r="AW573" s="40"/>
      <c r="AX573" s="40"/>
      <c r="AY573" s="40"/>
      <c r="AZ573" s="40"/>
      <c r="BA573" s="40"/>
    </row>
    <row r="574" spans="1:53" s="244" customFormat="1">
      <c r="A574" s="261"/>
      <c r="B574" s="40"/>
      <c r="C574" s="40"/>
      <c r="D574" s="41"/>
      <c r="E574" s="26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0"/>
      <c r="AL574" s="40"/>
      <c r="AM574" s="40"/>
      <c r="AN574" s="40"/>
      <c r="AO574" s="40"/>
      <c r="AP574" s="40"/>
      <c r="AQ574" s="40"/>
      <c r="AR574" s="40"/>
      <c r="AS574" s="40"/>
      <c r="AT574" s="40"/>
      <c r="AU574" s="40"/>
      <c r="AV574" s="40"/>
      <c r="AW574" s="40"/>
      <c r="AX574" s="40"/>
      <c r="AY574" s="40"/>
      <c r="AZ574" s="40"/>
      <c r="BA574" s="40"/>
    </row>
    <row r="575" spans="1:53" s="244" customFormat="1">
      <c r="A575" s="261"/>
      <c r="B575" s="40"/>
      <c r="C575" s="40"/>
      <c r="D575" s="41"/>
      <c r="E575" s="26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40"/>
      <c r="AN575" s="40"/>
      <c r="AO575" s="40"/>
      <c r="AP575" s="40"/>
      <c r="AQ575" s="40"/>
      <c r="AR575" s="40"/>
      <c r="AS575" s="40"/>
      <c r="AT575" s="40"/>
      <c r="AU575" s="40"/>
      <c r="AV575" s="40"/>
      <c r="AW575" s="40"/>
      <c r="AX575" s="40"/>
      <c r="AY575" s="40"/>
      <c r="AZ575" s="40"/>
      <c r="BA575" s="40"/>
    </row>
    <row r="576" spans="1:53" s="244" customFormat="1">
      <c r="A576" s="261"/>
      <c r="B576" s="40"/>
      <c r="C576" s="40"/>
      <c r="D576" s="41"/>
      <c r="E576" s="26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0"/>
      <c r="AL576" s="40"/>
      <c r="AM576" s="40"/>
      <c r="AN576" s="40"/>
      <c r="AO576" s="40"/>
      <c r="AP576" s="40"/>
      <c r="AQ576" s="40"/>
      <c r="AR576" s="40"/>
      <c r="AS576" s="40"/>
      <c r="AT576" s="40"/>
      <c r="AU576" s="40"/>
      <c r="AV576" s="40"/>
      <c r="AW576" s="40"/>
      <c r="AX576" s="40"/>
      <c r="AY576" s="40"/>
      <c r="AZ576" s="40"/>
      <c r="BA576" s="40"/>
    </row>
    <row r="577" spans="1:53" s="244" customFormat="1">
      <c r="A577" s="261"/>
      <c r="B577" s="40"/>
      <c r="C577" s="40"/>
      <c r="D577" s="41"/>
      <c r="E577" s="26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c r="AZ577" s="40"/>
      <c r="BA577" s="40"/>
    </row>
    <row r="578" spans="1:53" s="244" customFormat="1">
      <c r="A578" s="261"/>
      <c r="B578" s="40"/>
      <c r="C578" s="40"/>
      <c r="D578" s="41"/>
      <c r="E578" s="26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40"/>
      <c r="AN578" s="40"/>
      <c r="AO578" s="40"/>
      <c r="AP578" s="40"/>
      <c r="AQ578" s="40"/>
      <c r="AR578" s="40"/>
      <c r="AS578" s="40"/>
      <c r="AT578" s="40"/>
      <c r="AU578" s="40"/>
      <c r="AV578" s="40"/>
      <c r="AW578" s="40"/>
      <c r="AX578" s="40"/>
      <c r="AY578" s="40"/>
      <c r="AZ578" s="40"/>
      <c r="BA578" s="40"/>
    </row>
    <row r="579" spans="1:53" s="244" customFormat="1">
      <c r="A579" s="261"/>
      <c r="B579" s="40"/>
      <c r="C579" s="40"/>
      <c r="D579" s="41"/>
      <c r="E579" s="26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0"/>
      <c r="AL579" s="40"/>
      <c r="AM579" s="40"/>
      <c r="AN579" s="40"/>
      <c r="AO579" s="40"/>
      <c r="AP579" s="40"/>
      <c r="AQ579" s="40"/>
      <c r="AR579" s="40"/>
      <c r="AS579" s="40"/>
      <c r="AT579" s="40"/>
      <c r="AU579" s="40"/>
      <c r="AV579" s="40"/>
      <c r="AW579" s="40"/>
      <c r="AX579" s="40"/>
      <c r="AY579" s="40"/>
      <c r="AZ579" s="40"/>
      <c r="BA579" s="40"/>
    </row>
    <row r="580" spans="1:53" s="244" customFormat="1">
      <c r="A580" s="261"/>
      <c r="B580" s="40"/>
      <c r="C580" s="40"/>
      <c r="D580" s="41"/>
      <c r="E580" s="26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0"/>
      <c r="AL580" s="40"/>
      <c r="AM580" s="40"/>
      <c r="AN580" s="40"/>
      <c r="AO580" s="40"/>
      <c r="AP580" s="40"/>
      <c r="AQ580" s="40"/>
      <c r="AR580" s="40"/>
      <c r="AS580" s="40"/>
      <c r="AT580" s="40"/>
      <c r="AU580" s="40"/>
      <c r="AV580" s="40"/>
      <c r="AW580" s="40"/>
      <c r="AX580" s="40"/>
      <c r="AY580" s="40"/>
      <c r="AZ580" s="40"/>
      <c r="BA580" s="40"/>
    </row>
    <row r="581" spans="1:53" s="244" customFormat="1">
      <c r="A581" s="261"/>
      <c r="B581" s="40"/>
      <c r="C581" s="40"/>
      <c r="D581" s="41"/>
      <c r="E581" s="26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0"/>
      <c r="AL581" s="40"/>
      <c r="AM581" s="40"/>
      <c r="AN581" s="40"/>
      <c r="AO581" s="40"/>
      <c r="AP581" s="40"/>
      <c r="AQ581" s="40"/>
      <c r="AR581" s="40"/>
      <c r="AS581" s="40"/>
      <c r="AT581" s="40"/>
      <c r="AU581" s="40"/>
      <c r="AV581" s="40"/>
      <c r="AW581" s="40"/>
      <c r="AX581" s="40"/>
      <c r="AY581" s="40"/>
      <c r="AZ581" s="40"/>
      <c r="BA581" s="40"/>
    </row>
    <row r="582" spans="1:53" s="244" customFormat="1">
      <c r="A582" s="261"/>
      <c r="B582" s="40"/>
      <c r="C582" s="40"/>
      <c r="D582" s="41"/>
      <c r="E582" s="26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0"/>
      <c r="AL582" s="40"/>
      <c r="AM582" s="40"/>
      <c r="AN582" s="40"/>
      <c r="AO582" s="40"/>
      <c r="AP582" s="40"/>
      <c r="AQ582" s="40"/>
      <c r="AR582" s="40"/>
      <c r="AS582" s="40"/>
      <c r="AT582" s="40"/>
      <c r="AU582" s="40"/>
      <c r="AV582" s="40"/>
      <c r="AW582" s="40"/>
      <c r="AX582" s="40"/>
      <c r="AY582" s="40"/>
      <c r="AZ582" s="40"/>
      <c r="BA582" s="40"/>
    </row>
    <row r="583" spans="1:53" s="244" customFormat="1">
      <c r="A583" s="261"/>
      <c r="B583" s="40"/>
      <c r="C583" s="40"/>
      <c r="D583" s="41"/>
      <c r="E583" s="26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0"/>
      <c r="AL583" s="40"/>
      <c r="AM583" s="40"/>
      <c r="AN583" s="40"/>
      <c r="AO583" s="40"/>
      <c r="AP583" s="40"/>
      <c r="AQ583" s="40"/>
      <c r="AR583" s="40"/>
      <c r="AS583" s="40"/>
      <c r="AT583" s="40"/>
      <c r="AU583" s="40"/>
      <c r="AV583" s="40"/>
      <c r="AW583" s="40"/>
      <c r="AX583" s="40"/>
      <c r="AY583" s="40"/>
      <c r="AZ583" s="40"/>
      <c r="BA583" s="40"/>
    </row>
    <row r="584" spans="1:53" s="244" customFormat="1">
      <c r="A584" s="261"/>
      <c r="B584" s="40"/>
      <c r="C584" s="40"/>
      <c r="D584" s="41"/>
      <c r="E584" s="26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0"/>
      <c r="AL584" s="40"/>
      <c r="AM584" s="40"/>
      <c r="AN584" s="40"/>
      <c r="AO584" s="40"/>
      <c r="AP584" s="40"/>
      <c r="AQ584" s="40"/>
      <c r="AR584" s="40"/>
      <c r="AS584" s="40"/>
      <c r="AT584" s="40"/>
      <c r="AU584" s="40"/>
      <c r="AV584" s="40"/>
      <c r="AW584" s="40"/>
      <c r="AX584" s="40"/>
      <c r="AY584" s="40"/>
      <c r="AZ584" s="40"/>
      <c r="BA584" s="40"/>
    </row>
    <row r="585" spans="1:53" s="244" customFormat="1">
      <c r="A585" s="261"/>
      <c r="B585" s="40"/>
      <c r="C585" s="40"/>
      <c r="D585" s="41"/>
      <c r="E585" s="26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0"/>
      <c r="AL585" s="40"/>
      <c r="AM585" s="40"/>
      <c r="AN585" s="40"/>
      <c r="AO585" s="40"/>
      <c r="AP585" s="40"/>
      <c r="AQ585" s="40"/>
      <c r="AR585" s="40"/>
      <c r="AS585" s="40"/>
      <c r="AT585" s="40"/>
      <c r="AU585" s="40"/>
      <c r="AV585" s="40"/>
      <c r="AW585" s="40"/>
      <c r="AX585" s="40"/>
      <c r="AY585" s="40"/>
      <c r="AZ585" s="40"/>
      <c r="BA585" s="40"/>
    </row>
    <row r="586" spans="1:53" s="244" customFormat="1">
      <c r="A586" s="261"/>
      <c r="B586" s="40"/>
      <c r="C586" s="40"/>
      <c r="D586" s="41"/>
      <c r="E586" s="26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0"/>
      <c r="AL586" s="40"/>
      <c r="AM586" s="40"/>
      <c r="AN586" s="40"/>
      <c r="AO586" s="40"/>
      <c r="AP586" s="40"/>
      <c r="AQ586" s="40"/>
      <c r="AR586" s="40"/>
      <c r="AS586" s="40"/>
      <c r="AT586" s="40"/>
      <c r="AU586" s="40"/>
      <c r="AV586" s="40"/>
      <c r="AW586" s="40"/>
      <c r="AX586" s="40"/>
      <c r="AY586" s="40"/>
      <c r="AZ586" s="40"/>
      <c r="BA586" s="40"/>
    </row>
    <row r="587" spans="1:53" s="244" customFormat="1">
      <c r="A587" s="261"/>
      <c r="B587" s="40"/>
      <c r="C587" s="40"/>
      <c r="D587" s="41"/>
      <c r="E587" s="26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0"/>
      <c r="AL587" s="40"/>
      <c r="AM587" s="40"/>
      <c r="AN587" s="40"/>
      <c r="AO587" s="40"/>
      <c r="AP587" s="40"/>
      <c r="AQ587" s="40"/>
      <c r="AR587" s="40"/>
      <c r="AS587" s="40"/>
      <c r="AT587" s="40"/>
      <c r="AU587" s="40"/>
      <c r="AV587" s="40"/>
      <c r="AW587" s="40"/>
      <c r="AX587" s="40"/>
      <c r="AY587" s="40"/>
      <c r="AZ587" s="40"/>
      <c r="BA587" s="40"/>
    </row>
    <row r="588" spans="1:53" s="244" customFormat="1">
      <c r="A588" s="261"/>
      <c r="B588" s="40"/>
      <c r="C588" s="40"/>
      <c r="D588" s="41"/>
      <c r="E588" s="26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c r="AK588" s="40"/>
      <c r="AL588" s="40"/>
      <c r="AM588" s="40"/>
      <c r="AN588" s="40"/>
      <c r="AO588" s="40"/>
      <c r="AP588" s="40"/>
      <c r="AQ588" s="40"/>
      <c r="AR588" s="40"/>
      <c r="AS588" s="40"/>
      <c r="AT588" s="40"/>
      <c r="AU588" s="40"/>
      <c r="AV588" s="40"/>
      <c r="AW588" s="40"/>
      <c r="AX588" s="40"/>
      <c r="AY588" s="40"/>
      <c r="AZ588" s="40"/>
      <c r="BA588" s="40"/>
    </row>
    <row r="589" spans="1:53" s="244" customFormat="1">
      <c r="A589" s="261"/>
      <c r="B589" s="40"/>
      <c r="C589" s="40"/>
      <c r="D589" s="41"/>
      <c r="E589" s="26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0"/>
      <c r="AL589" s="40"/>
      <c r="AM589" s="40"/>
      <c r="AN589" s="40"/>
      <c r="AO589" s="40"/>
      <c r="AP589" s="40"/>
      <c r="AQ589" s="40"/>
      <c r="AR589" s="40"/>
      <c r="AS589" s="40"/>
      <c r="AT589" s="40"/>
      <c r="AU589" s="40"/>
      <c r="AV589" s="40"/>
      <c r="AW589" s="40"/>
      <c r="AX589" s="40"/>
      <c r="AY589" s="40"/>
      <c r="AZ589" s="40"/>
      <c r="BA589" s="40"/>
    </row>
    <row r="590" spans="1:53" s="244" customFormat="1">
      <c r="A590" s="261"/>
      <c r="B590" s="40"/>
      <c r="C590" s="40"/>
      <c r="D590" s="41"/>
      <c r="E590" s="26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0"/>
      <c r="AL590" s="40"/>
      <c r="AM590" s="40"/>
      <c r="AN590" s="40"/>
      <c r="AO590" s="40"/>
      <c r="AP590" s="40"/>
      <c r="AQ590" s="40"/>
      <c r="AR590" s="40"/>
      <c r="AS590" s="40"/>
      <c r="AT590" s="40"/>
      <c r="AU590" s="40"/>
      <c r="AV590" s="40"/>
      <c r="AW590" s="40"/>
      <c r="AX590" s="40"/>
      <c r="AY590" s="40"/>
      <c r="AZ590" s="40"/>
      <c r="BA590" s="40"/>
    </row>
    <row r="591" spans="1:53" s="244" customFormat="1">
      <c r="A591" s="261"/>
      <c r="B591" s="40"/>
      <c r="C591" s="40"/>
      <c r="D591" s="41"/>
      <c r="E591" s="26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0"/>
      <c r="AL591" s="40"/>
      <c r="AM591" s="40"/>
      <c r="AN591" s="40"/>
      <c r="AO591" s="40"/>
      <c r="AP591" s="40"/>
      <c r="AQ591" s="40"/>
      <c r="AR591" s="40"/>
      <c r="AS591" s="40"/>
      <c r="AT591" s="40"/>
      <c r="AU591" s="40"/>
      <c r="AV591" s="40"/>
      <c r="AW591" s="40"/>
      <c r="AX591" s="40"/>
      <c r="AY591" s="40"/>
      <c r="AZ591" s="40"/>
      <c r="BA591" s="40"/>
    </row>
    <row r="592" spans="1:53" s="244" customFormat="1">
      <c r="A592" s="261"/>
      <c r="B592" s="40"/>
      <c r="C592" s="40"/>
      <c r="D592" s="41"/>
      <c r="E592" s="26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0"/>
      <c r="AL592" s="40"/>
      <c r="AM592" s="40"/>
      <c r="AN592" s="40"/>
      <c r="AO592" s="40"/>
      <c r="AP592" s="40"/>
      <c r="AQ592" s="40"/>
      <c r="AR592" s="40"/>
      <c r="AS592" s="40"/>
      <c r="AT592" s="40"/>
      <c r="AU592" s="40"/>
      <c r="AV592" s="40"/>
      <c r="AW592" s="40"/>
      <c r="AX592" s="40"/>
      <c r="AY592" s="40"/>
      <c r="AZ592" s="40"/>
      <c r="BA592" s="40"/>
    </row>
    <row r="593" spans="1:53" s="244" customFormat="1">
      <c r="A593" s="261"/>
      <c r="B593" s="40"/>
      <c r="C593" s="40"/>
      <c r="D593" s="41"/>
      <c r="E593" s="26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0"/>
      <c r="AL593" s="40"/>
      <c r="AM593" s="40"/>
      <c r="AN593" s="40"/>
      <c r="AO593" s="40"/>
      <c r="AP593" s="40"/>
      <c r="AQ593" s="40"/>
      <c r="AR593" s="40"/>
      <c r="AS593" s="40"/>
      <c r="AT593" s="40"/>
      <c r="AU593" s="40"/>
      <c r="AV593" s="40"/>
      <c r="AW593" s="40"/>
      <c r="AX593" s="40"/>
      <c r="AY593" s="40"/>
      <c r="AZ593" s="40"/>
      <c r="BA593" s="40"/>
    </row>
    <row r="594" spans="1:53" s="244" customFormat="1">
      <c r="A594" s="261"/>
      <c r="B594" s="40"/>
      <c r="C594" s="40"/>
      <c r="D594" s="41"/>
      <c r="E594" s="26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0"/>
      <c r="AL594" s="40"/>
      <c r="AM594" s="40"/>
      <c r="AN594" s="40"/>
      <c r="AO594" s="40"/>
      <c r="AP594" s="40"/>
      <c r="AQ594" s="40"/>
      <c r="AR594" s="40"/>
      <c r="AS594" s="40"/>
      <c r="AT594" s="40"/>
      <c r="AU594" s="40"/>
      <c r="AV594" s="40"/>
      <c r="AW594" s="40"/>
      <c r="AX594" s="40"/>
      <c r="AY594" s="40"/>
      <c r="AZ594" s="40"/>
      <c r="BA594" s="40"/>
    </row>
    <row r="595" spans="1:53" s="244" customFormat="1">
      <c r="A595" s="261"/>
      <c r="B595" s="40"/>
      <c r="C595" s="40"/>
      <c r="D595" s="41"/>
      <c r="E595" s="26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0"/>
      <c r="AL595" s="40"/>
      <c r="AM595" s="40"/>
      <c r="AN595" s="40"/>
      <c r="AO595" s="40"/>
      <c r="AP595" s="40"/>
      <c r="AQ595" s="40"/>
      <c r="AR595" s="40"/>
      <c r="AS595" s="40"/>
      <c r="AT595" s="40"/>
      <c r="AU595" s="40"/>
      <c r="AV595" s="40"/>
      <c r="AW595" s="40"/>
      <c r="AX595" s="40"/>
      <c r="AY595" s="40"/>
      <c r="AZ595" s="40"/>
      <c r="BA595" s="40"/>
    </row>
    <row r="596" spans="1:53" s="244" customFormat="1">
      <c r="A596" s="261"/>
      <c r="B596" s="40"/>
      <c r="C596" s="40"/>
      <c r="D596" s="41"/>
      <c r="E596" s="26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0"/>
      <c r="AL596" s="40"/>
      <c r="AM596" s="40"/>
      <c r="AN596" s="40"/>
      <c r="AO596" s="40"/>
      <c r="AP596" s="40"/>
      <c r="AQ596" s="40"/>
      <c r="AR596" s="40"/>
      <c r="AS596" s="40"/>
      <c r="AT596" s="40"/>
      <c r="AU596" s="40"/>
      <c r="AV596" s="40"/>
      <c r="AW596" s="40"/>
      <c r="AX596" s="40"/>
      <c r="AY596" s="40"/>
      <c r="AZ596" s="40"/>
      <c r="BA596" s="40"/>
    </row>
    <row r="597" spans="1:53" s="244" customFormat="1">
      <c r="A597" s="261"/>
      <c r="B597" s="40"/>
      <c r="C597" s="40"/>
      <c r="D597" s="41"/>
      <c r="E597" s="26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c r="AZ597" s="40"/>
      <c r="BA597" s="40"/>
    </row>
    <row r="598" spans="1:53" s="244" customFormat="1">
      <c r="A598" s="261"/>
      <c r="B598" s="40"/>
      <c r="C598" s="40"/>
      <c r="D598" s="41"/>
      <c r="E598" s="26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c r="AK598" s="40"/>
      <c r="AL598" s="40"/>
      <c r="AM598" s="40"/>
      <c r="AN598" s="40"/>
      <c r="AO598" s="40"/>
      <c r="AP598" s="40"/>
      <c r="AQ598" s="40"/>
      <c r="AR598" s="40"/>
      <c r="AS598" s="40"/>
      <c r="AT598" s="40"/>
      <c r="AU598" s="40"/>
      <c r="AV598" s="40"/>
      <c r="AW598" s="40"/>
      <c r="AX598" s="40"/>
      <c r="AY598" s="40"/>
      <c r="AZ598" s="40"/>
      <c r="BA598" s="40"/>
    </row>
    <row r="599" spans="1:53" s="244" customFormat="1">
      <c r="A599" s="261"/>
      <c r="B599" s="40"/>
      <c r="C599" s="40"/>
      <c r="D599" s="41"/>
      <c r="E599" s="26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c r="BA599" s="40"/>
    </row>
    <row r="600" spans="1:53" s="244" customFormat="1">
      <c r="A600" s="261"/>
      <c r="B600" s="40"/>
      <c r="C600" s="40"/>
      <c r="D600" s="41"/>
      <c r="E600" s="26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c r="AQ600" s="40"/>
      <c r="AR600" s="40"/>
      <c r="AS600" s="40"/>
      <c r="AT600" s="40"/>
      <c r="AU600" s="40"/>
      <c r="AV600" s="40"/>
      <c r="AW600" s="40"/>
      <c r="AX600" s="40"/>
      <c r="AY600" s="40"/>
      <c r="AZ600" s="40"/>
      <c r="BA600" s="40"/>
    </row>
    <row r="601" spans="1:53" s="244" customFormat="1">
      <c r="A601" s="261"/>
      <c r="B601" s="40"/>
      <c r="C601" s="40"/>
      <c r="D601" s="41"/>
      <c r="E601" s="26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c r="AZ601" s="40"/>
      <c r="BA601" s="40"/>
    </row>
    <row r="602" spans="1:53" s="244" customFormat="1">
      <c r="A602" s="261"/>
      <c r="B602" s="40"/>
      <c r="C602" s="40"/>
      <c r="D602" s="41"/>
      <c r="E602" s="26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c r="AN602" s="40"/>
      <c r="AO602" s="40"/>
      <c r="AP602" s="40"/>
      <c r="AQ602" s="40"/>
      <c r="AR602" s="40"/>
      <c r="AS602" s="40"/>
      <c r="AT602" s="40"/>
      <c r="AU602" s="40"/>
      <c r="AV602" s="40"/>
      <c r="AW602" s="40"/>
      <c r="AX602" s="40"/>
      <c r="AY602" s="40"/>
      <c r="AZ602" s="40"/>
      <c r="BA602" s="40"/>
    </row>
    <row r="603" spans="1:53" s="244" customFormat="1">
      <c r="A603" s="261"/>
      <c r="B603" s="40"/>
      <c r="C603" s="40"/>
      <c r="D603" s="41"/>
      <c r="E603" s="26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c r="AQ603" s="40"/>
      <c r="AR603" s="40"/>
      <c r="AS603" s="40"/>
      <c r="AT603" s="40"/>
      <c r="AU603" s="40"/>
      <c r="AV603" s="40"/>
      <c r="AW603" s="40"/>
      <c r="AX603" s="40"/>
      <c r="AY603" s="40"/>
      <c r="AZ603" s="40"/>
      <c r="BA603" s="40"/>
    </row>
    <row r="604" spans="1:53" s="244" customFormat="1">
      <c r="A604" s="261"/>
      <c r="B604" s="40"/>
      <c r="C604" s="40"/>
      <c r="D604" s="41"/>
      <c r="E604" s="26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c r="AQ604" s="40"/>
      <c r="AR604" s="40"/>
      <c r="AS604" s="40"/>
      <c r="AT604" s="40"/>
      <c r="AU604" s="40"/>
      <c r="AV604" s="40"/>
      <c r="AW604" s="40"/>
      <c r="AX604" s="40"/>
      <c r="AY604" s="40"/>
      <c r="AZ604" s="40"/>
      <c r="BA604" s="40"/>
    </row>
    <row r="605" spans="1:53" s="244" customFormat="1">
      <c r="A605" s="261"/>
      <c r="B605" s="40"/>
      <c r="C605" s="40"/>
      <c r="D605" s="41"/>
      <c r="E605" s="26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0"/>
      <c r="AL605" s="40"/>
      <c r="AM605" s="40"/>
      <c r="AN605" s="40"/>
      <c r="AO605" s="40"/>
      <c r="AP605" s="40"/>
      <c r="AQ605" s="40"/>
      <c r="AR605" s="40"/>
      <c r="AS605" s="40"/>
      <c r="AT605" s="40"/>
      <c r="AU605" s="40"/>
      <c r="AV605" s="40"/>
      <c r="AW605" s="40"/>
      <c r="AX605" s="40"/>
      <c r="AY605" s="40"/>
      <c r="AZ605" s="40"/>
      <c r="BA605" s="40"/>
    </row>
    <row r="606" spans="1:53" s="244" customFormat="1">
      <c r="A606" s="261"/>
      <c r="B606" s="40"/>
      <c r="C606" s="40"/>
      <c r="D606" s="41"/>
      <c r="E606" s="26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c r="BA606" s="40"/>
    </row>
    <row r="607" spans="1:53" s="244" customFormat="1">
      <c r="A607" s="261"/>
      <c r="B607" s="40"/>
      <c r="C607" s="40"/>
      <c r="D607" s="41"/>
      <c r="E607" s="26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0"/>
      <c r="AL607" s="40"/>
      <c r="AM607" s="40"/>
      <c r="AN607" s="40"/>
      <c r="AO607" s="40"/>
      <c r="AP607" s="40"/>
      <c r="AQ607" s="40"/>
      <c r="AR607" s="40"/>
      <c r="AS607" s="40"/>
      <c r="AT607" s="40"/>
      <c r="AU607" s="40"/>
      <c r="AV607" s="40"/>
      <c r="AW607" s="40"/>
      <c r="AX607" s="40"/>
      <c r="AY607" s="40"/>
      <c r="AZ607" s="40"/>
      <c r="BA607" s="40"/>
    </row>
    <row r="608" spans="1:53" s="244" customFormat="1">
      <c r="A608" s="261"/>
      <c r="B608" s="40"/>
      <c r="C608" s="40"/>
      <c r="D608" s="41"/>
      <c r="E608" s="26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c r="AQ608" s="40"/>
      <c r="AR608" s="40"/>
      <c r="AS608" s="40"/>
      <c r="AT608" s="40"/>
      <c r="AU608" s="40"/>
      <c r="AV608" s="40"/>
      <c r="AW608" s="40"/>
      <c r="AX608" s="40"/>
      <c r="AY608" s="40"/>
      <c r="AZ608" s="40"/>
      <c r="BA608" s="40"/>
    </row>
    <row r="609" spans="1:53" s="244" customFormat="1">
      <c r="A609" s="261"/>
      <c r="B609" s="40"/>
      <c r="C609" s="40"/>
      <c r="D609" s="41"/>
      <c r="E609" s="26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40"/>
      <c r="AN609" s="40"/>
      <c r="AO609" s="40"/>
      <c r="AP609" s="40"/>
      <c r="AQ609" s="40"/>
      <c r="AR609" s="40"/>
      <c r="AS609" s="40"/>
      <c r="AT609" s="40"/>
      <c r="AU609" s="40"/>
      <c r="AV609" s="40"/>
      <c r="AW609" s="40"/>
      <c r="AX609" s="40"/>
      <c r="AY609" s="40"/>
      <c r="AZ609" s="40"/>
      <c r="BA609" s="40"/>
    </row>
    <row r="610" spans="1:53" s="244" customFormat="1">
      <c r="A610" s="261"/>
      <c r="B610" s="40"/>
      <c r="C610" s="40"/>
      <c r="D610" s="41"/>
      <c r="E610" s="26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c r="AQ610" s="40"/>
      <c r="AR610" s="40"/>
      <c r="AS610" s="40"/>
      <c r="AT610" s="40"/>
      <c r="AU610" s="40"/>
      <c r="AV610" s="40"/>
      <c r="AW610" s="40"/>
      <c r="AX610" s="40"/>
      <c r="AY610" s="40"/>
      <c r="AZ610" s="40"/>
      <c r="BA610" s="40"/>
    </row>
    <row r="611" spans="1:53" s="244" customFormat="1">
      <c r="A611" s="261"/>
      <c r="B611" s="40"/>
      <c r="C611" s="40"/>
      <c r="D611" s="41"/>
      <c r="E611" s="26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40"/>
      <c r="AN611" s="40"/>
      <c r="AO611" s="40"/>
      <c r="AP611" s="40"/>
      <c r="AQ611" s="40"/>
      <c r="AR611" s="40"/>
      <c r="AS611" s="40"/>
      <c r="AT611" s="40"/>
      <c r="AU611" s="40"/>
      <c r="AV611" s="40"/>
      <c r="AW611" s="40"/>
      <c r="AX611" s="40"/>
      <c r="AY611" s="40"/>
      <c r="AZ611" s="40"/>
      <c r="BA611" s="40"/>
    </row>
    <row r="612" spans="1:53" s="244" customFormat="1">
      <c r="A612" s="261"/>
      <c r="B612" s="40"/>
      <c r="C612" s="40"/>
      <c r="D612" s="41"/>
      <c r="E612" s="26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c r="AQ612" s="40"/>
      <c r="AR612" s="40"/>
      <c r="AS612" s="40"/>
      <c r="AT612" s="40"/>
      <c r="AU612" s="40"/>
      <c r="AV612" s="40"/>
      <c r="AW612" s="40"/>
      <c r="AX612" s="40"/>
      <c r="AY612" s="40"/>
      <c r="AZ612" s="40"/>
      <c r="BA612" s="40"/>
    </row>
    <row r="613" spans="1:53" s="244" customFormat="1">
      <c r="A613" s="261"/>
      <c r="B613" s="40"/>
      <c r="C613" s="40"/>
      <c r="D613" s="41"/>
      <c r="E613" s="26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40"/>
      <c r="AN613" s="40"/>
      <c r="AO613" s="40"/>
      <c r="AP613" s="40"/>
      <c r="AQ613" s="40"/>
      <c r="AR613" s="40"/>
      <c r="AS613" s="40"/>
      <c r="AT613" s="40"/>
      <c r="AU613" s="40"/>
      <c r="AV613" s="40"/>
      <c r="AW613" s="40"/>
      <c r="AX613" s="40"/>
      <c r="AY613" s="40"/>
      <c r="AZ613" s="40"/>
      <c r="BA613" s="40"/>
    </row>
    <row r="614" spans="1:53" s="244" customFormat="1">
      <c r="A614" s="261"/>
      <c r="B614" s="40"/>
      <c r="C614" s="40"/>
      <c r="D614" s="41"/>
      <c r="E614" s="26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c r="AP614" s="40"/>
      <c r="AQ614" s="40"/>
      <c r="AR614" s="40"/>
      <c r="AS614" s="40"/>
      <c r="AT614" s="40"/>
      <c r="AU614" s="40"/>
      <c r="AV614" s="40"/>
      <c r="AW614" s="40"/>
      <c r="AX614" s="40"/>
      <c r="AY614" s="40"/>
      <c r="AZ614" s="40"/>
      <c r="BA614" s="40"/>
    </row>
  </sheetData>
  <sheetProtection password="CAE7" sheet="1" objects="1" scenarios="1" formatCells="0" formatColumns="0" formatRows="0" insertColumns="0" insertRows="0"/>
  <mergeCells count="8">
    <mergeCell ref="C2:D2"/>
    <mergeCell ref="F49:F52"/>
    <mergeCell ref="A5:B5"/>
    <mergeCell ref="A4:D4"/>
    <mergeCell ref="F22:F25"/>
    <mergeCell ref="F26:F31"/>
    <mergeCell ref="F32:F41"/>
    <mergeCell ref="F44:F48"/>
  </mergeCells>
  <phoneticPr fontId="2" type="noConversion"/>
  <dataValidations disablePrompts="1" count="1">
    <dataValidation showInputMessage="1" showErrorMessage="1" error="Solo digite valores en miles de pesos" promptTitle="Solo digite valores en miles" sqref="D6:D18"/>
  </dataValidations>
  <pageMargins left="0.75" right="0.75" top="1" bottom="1" header="0" footer="0"/>
  <pageSetup paperSize="9" orientation="portrait" horizontalDpi="1200" verticalDpi="1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37"/>
  <dimension ref="A1:BA30"/>
  <sheetViews>
    <sheetView showGridLines="0" workbookViewId="0">
      <pane xSplit="1" ySplit="5" topLeftCell="B6" activePane="bottomRight" state="frozen"/>
      <selection activeCell="B28" sqref="B28"/>
      <selection pane="topRight" activeCell="B28" sqref="B28"/>
      <selection pane="bottomLeft" activeCell="B28" sqref="B28"/>
      <selection pane="bottomRight" activeCell="C5" sqref="C5"/>
    </sheetView>
  </sheetViews>
  <sheetFormatPr baseColWidth="10" defaultColWidth="11.42578125" defaultRowHeight="12.75"/>
  <cols>
    <col min="1" max="1" width="6.7109375" style="261" customWidth="1"/>
    <col min="2" max="2" width="68" style="40" customWidth="1"/>
    <col min="3" max="3" width="22.42578125" style="40" customWidth="1"/>
    <col min="4" max="4" width="22.140625" style="40" customWidth="1"/>
    <col min="5" max="5" width="22" style="41" customWidth="1"/>
    <col min="6" max="6" width="18.5703125" style="260" customWidth="1"/>
    <col min="7" max="7" width="15.42578125" style="270" customWidth="1"/>
    <col min="8" max="8" width="13.42578125" style="270" customWidth="1"/>
    <col min="9" max="53" width="11.42578125" style="40"/>
    <col min="54" max="16384" width="11.42578125" style="244"/>
  </cols>
  <sheetData>
    <row r="1" spans="1:53" s="263" customFormat="1" ht="19.5" customHeight="1">
      <c r="A1" s="28"/>
      <c r="B1" s="29"/>
      <c r="C1" s="122"/>
      <c r="D1" s="122"/>
      <c r="E1" s="122"/>
      <c r="F1" s="30"/>
      <c r="G1" s="52"/>
      <c r="H1" s="53"/>
      <c r="I1" s="241"/>
    </row>
    <row r="2" spans="1:53" s="257" customFormat="1" ht="33.75">
      <c r="A2" s="5"/>
      <c r="B2" s="189" t="s">
        <v>918</v>
      </c>
      <c r="C2" s="292" t="s">
        <v>1043</v>
      </c>
      <c r="D2" s="292"/>
      <c r="E2" s="292"/>
      <c r="F2" s="25"/>
      <c r="G2" s="54"/>
      <c r="H2" s="55"/>
      <c r="I2" s="49"/>
    </row>
    <row r="3" spans="1:53" s="257" customFormat="1" ht="12.75" customHeight="1">
      <c r="A3" s="5"/>
      <c r="B3" s="4"/>
      <c r="C3" s="124"/>
      <c r="D3" s="124"/>
      <c r="E3" s="124"/>
      <c r="F3" s="25"/>
      <c r="G3" s="54"/>
      <c r="H3" s="55"/>
      <c r="I3" s="49"/>
    </row>
    <row r="4" spans="1:53" s="257" customFormat="1" ht="12.75" customHeight="1">
      <c r="A4" s="308"/>
      <c r="B4" s="309"/>
      <c r="C4" s="309"/>
      <c r="D4" s="309"/>
      <c r="E4" s="309"/>
      <c r="F4" s="310"/>
      <c r="G4" s="56"/>
      <c r="H4" s="55"/>
      <c r="I4" s="49"/>
    </row>
    <row r="5" spans="1:53" s="264" customFormat="1" ht="44.25" customHeight="1">
      <c r="A5" s="306" t="s">
        <v>49</v>
      </c>
      <c r="B5" s="307"/>
      <c r="C5" s="153" t="s">
        <v>27</v>
      </c>
      <c r="D5" s="153" t="s">
        <v>1</v>
      </c>
      <c r="E5" s="153" t="s">
        <v>28</v>
      </c>
      <c r="F5" s="153" t="s">
        <v>53</v>
      </c>
      <c r="G5" s="57"/>
      <c r="H5" s="58"/>
      <c r="I5" s="235"/>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row>
    <row r="6" spans="1:53" ht="13.15" customHeight="1">
      <c r="A6" s="47" t="s">
        <v>276</v>
      </c>
      <c r="B6" s="21" t="s">
        <v>437</v>
      </c>
      <c r="C6" s="155">
        <v>0</v>
      </c>
      <c r="D6" s="155">
        <v>0</v>
      </c>
      <c r="E6" s="155">
        <v>0</v>
      </c>
      <c r="F6" s="126">
        <v>0</v>
      </c>
      <c r="G6" s="303" t="s">
        <v>48</v>
      </c>
      <c r="H6" s="303" t="s">
        <v>250</v>
      </c>
      <c r="I6" s="39"/>
      <c r="N6" s="260"/>
    </row>
    <row r="7" spans="1:53" ht="31.5" customHeight="1">
      <c r="A7" s="47" t="s">
        <v>277</v>
      </c>
      <c r="B7" s="590" t="s">
        <v>960</v>
      </c>
      <c r="C7" s="155">
        <v>0</v>
      </c>
      <c r="D7" s="155">
        <v>0</v>
      </c>
      <c r="E7" s="126">
        <v>0</v>
      </c>
      <c r="F7" s="126">
        <v>0</v>
      </c>
      <c r="G7" s="304"/>
      <c r="H7" s="304"/>
      <c r="I7" s="39"/>
      <c r="N7" s="260"/>
    </row>
    <row r="8" spans="1:53">
      <c r="A8" s="47" t="s">
        <v>278</v>
      </c>
      <c r="B8" s="21" t="s">
        <v>39</v>
      </c>
      <c r="C8" s="155">
        <v>0</v>
      </c>
      <c r="D8" s="155">
        <v>0</v>
      </c>
      <c r="E8" s="126">
        <v>0</v>
      </c>
      <c r="F8" s="126">
        <v>0</v>
      </c>
      <c r="G8" s="304"/>
      <c r="H8" s="304"/>
      <c r="I8" s="39"/>
    </row>
    <row r="9" spans="1:53" ht="25.5">
      <c r="A9" s="47" t="s">
        <v>279</v>
      </c>
      <c r="B9" s="21" t="s">
        <v>961</v>
      </c>
      <c r="C9" s="155">
        <v>0</v>
      </c>
      <c r="D9" s="155">
        <v>0</v>
      </c>
      <c r="E9" s="126">
        <v>0</v>
      </c>
      <c r="F9" s="126">
        <v>0</v>
      </c>
      <c r="G9" s="304"/>
      <c r="H9" s="304"/>
      <c r="I9" s="43"/>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row>
    <row r="10" spans="1:53">
      <c r="A10" s="47" t="s">
        <v>280</v>
      </c>
      <c r="B10" s="21" t="s">
        <v>50</v>
      </c>
      <c r="C10" s="155">
        <v>0</v>
      </c>
      <c r="D10" s="155">
        <v>0</v>
      </c>
      <c r="E10" s="126">
        <v>0</v>
      </c>
      <c r="F10" s="126">
        <v>0</v>
      </c>
      <c r="G10" s="304"/>
      <c r="H10" s="304"/>
      <c r="I10" s="43"/>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row>
    <row r="11" spans="1:53">
      <c r="A11" s="47" t="s">
        <v>281</v>
      </c>
      <c r="B11" s="21" t="s">
        <v>723</v>
      </c>
      <c r="C11" s="155">
        <v>0</v>
      </c>
      <c r="D11" s="155">
        <v>0</v>
      </c>
      <c r="E11" s="126">
        <v>0</v>
      </c>
      <c r="F11" s="126">
        <v>0</v>
      </c>
      <c r="G11" s="304"/>
      <c r="H11" s="305"/>
      <c r="I11" s="43"/>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row>
    <row r="12" spans="1:53" ht="13.15" customHeight="1">
      <c r="A12" s="47" t="s">
        <v>282</v>
      </c>
      <c r="B12" s="21" t="s">
        <v>40</v>
      </c>
      <c r="C12" s="155">
        <v>0</v>
      </c>
      <c r="D12" s="155">
        <v>0</v>
      </c>
      <c r="E12" s="126">
        <v>0</v>
      </c>
      <c r="F12" s="126">
        <v>0</v>
      </c>
      <c r="G12" s="304"/>
      <c r="H12" s="303" t="s">
        <v>251</v>
      </c>
      <c r="I12" s="43"/>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row>
    <row r="13" spans="1:53" ht="30.75" customHeight="1">
      <c r="A13" s="47" t="s">
        <v>283</v>
      </c>
      <c r="B13" s="21" t="s">
        <v>960</v>
      </c>
      <c r="C13" s="155">
        <v>0</v>
      </c>
      <c r="D13" s="155">
        <v>0</v>
      </c>
      <c r="E13" s="126">
        <v>0</v>
      </c>
      <c r="F13" s="126">
        <v>0</v>
      </c>
      <c r="G13" s="304"/>
      <c r="H13" s="304"/>
      <c r="I13" s="43"/>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row>
    <row r="14" spans="1:53">
      <c r="A14" s="47" t="s">
        <v>316</v>
      </c>
      <c r="B14" s="21" t="s">
        <v>725</v>
      </c>
      <c r="C14" s="155">
        <v>0</v>
      </c>
      <c r="D14" s="155">
        <v>0</v>
      </c>
      <c r="E14" s="126">
        <v>0</v>
      </c>
      <c r="F14" s="126">
        <v>0</v>
      </c>
      <c r="G14" s="304"/>
      <c r="H14" s="304"/>
      <c r="I14" s="43"/>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row>
    <row r="15" spans="1:53">
      <c r="A15" s="47" t="s">
        <v>306</v>
      </c>
      <c r="B15" s="21" t="s">
        <v>41</v>
      </c>
      <c r="C15" s="155">
        <v>0</v>
      </c>
      <c r="D15" s="155">
        <v>0</v>
      </c>
      <c r="E15" s="126">
        <v>0</v>
      </c>
      <c r="F15" s="126">
        <v>0</v>
      </c>
      <c r="G15" s="304"/>
      <c r="H15" s="304"/>
      <c r="I15" s="43"/>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row>
    <row r="16" spans="1:53">
      <c r="A16" s="47" t="s">
        <v>284</v>
      </c>
      <c r="B16" s="21" t="s">
        <v>39</v>
      </c>
      <c r="C16" s="155">
        <v>0</v>
      </c>
      <c r="D16" s="155">
        <v>0</v>
      </c>
      <c r="E16" s="126">
        <v>0</v>
      </c>
      <c r="F16" s="126">
        <v>0</v>
      </c>
      <c r="G16" s="304"/>
      <c r="H16" s="304"/>
      <c r="I16" s="43"/>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row>
    <row r="17" spans="1:53">
      <c r="A17" s="47" t="s">
        <v>285</v>
      </c>
      <c r="B17" s="21" t="s">
        <v>724</v>
      </c>
      <c r="C17" s="155">
        <v>0</v>
      </c>
      <c r="D17" s="155">
        <v>0</v>
      </c>
      <c r="E17" s="126">
        <v>0</v>
      </c>
      <c r="F17" s="126">
        <v>0</v>
      </c>
      <c r="G17" s="304"/>
      <c r="H17" s="304"/>
      <c r="I17" s="43"/>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row>
    <row r="18" spans="1:53" ht="25.5">
      <c r="A18" s="47" t="s">
        <v>307</v>
      </c>
      <c r="B18" s="21" t="s">
        <v>961</v>
      </c>
      <c r="C18" s="155">
        <v>0</v>
      </c>
      <c r="D18" s="155">
        <v>0</v>
      </c>
      <c r="E18" s="126">
        <v>0</v>
      </c>
      <c r="F18" s="126">
        <v>0</v>
      </c>
      <c r="G18" s="304"/>
      <c r="H18" s="304"/>
      <c r="I18" s="43"/>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row>
    <row r="19" spans="1:53">
      <c r="A19" s="47" t="s">
        <v>286</v>
      </c>
      <c r="B19" s="21" t="s">
        <v>42</v>
      </c>
      <c r="C19" s="155">
        <v>0</v>
      </c>
      <c r="D19" s="155">
        <v>0</v>
      </c>
      <c r="E19" s="126">
        <v>0</v>
      </c>
      <c r="F19" s="126">
        <v>0</v>
      </c>
      <c r="G19" s="304"/>
      <c r="H19" s="304"/>
      <c r="I19" s="43"/>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ht="25.5">
      <c r="A20" s="47" t="s">
        <v>410</v>
      </c>
      <c r="B20" s="21" t="s">
        <v>962</v>
      </c>
      <c r="C20" s="155">
        <v>0</v>
      </c>
      <c r="D20" s="155">
        <v>0</v>
      </c>
      <c r="E20" s="126">
        <v>0</v>
      </c>
      <c r="F20" s="126">
        <v>0</v>
      </c>
      <c r="G20" s="304"/>
      <c r="H20" s="304"/>
      <c r="I20" s="43"/>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A21" s="47" t="s">
        <v>31</v>
      </c>
      <c r="B21" s="21" t="s">
        <v>723</v>
      </c>
      <c r="C21" s="155">
        <v>0</v>
      </c>
      <c r="D21" s="155">
        <v>0</v>
      </c>
      <c r="E21" s="126">
        <v>0</v>
      </c>
      <c r="F21" s="126">
        <v>0</v>
      </c>
      <c r="G21" s="304"/>
      <c r="H21" s="305"/>
      <c r="I21" s="43"/>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53">
      <c r="A22" s="47" t="s">
        <v>310</v>
      </c>
      <c r="B22" s="21" t="s">
        <v>43</v>
      </c>
      <c r="C22" s="155">
        <v>0</v>
      </c>
      <c r="D22" s="155">
        <v>0</v>
      </c>
      <c r="E22" s="126">
        <v>0</v>
      </c>
      <c r="F22" s="126">
        <v>0</v>
      </c>
      <c r="G22" s="304"/>
      <c r="H22" s="59"/>
      <c r="I22" s="43"/>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53">
      <c r="A23" s="47" t="s">
        <v>32</v>
      </c>
      <c r="B23" s="21" t="s">
        <v>44</v>
      </c>
      <c r="C23" s="155">
        <v>0</v>
      </c>
      <c r="D23" s="155">
        <v>0</v>
      </c>
      <c r="E23" s="126">
        <v>0</v>
      </c>
      <c r="F23" s="126">
        <v>0</v>
      </c>
      <c r="G23" s="304"/>
      <c r="H23" s="59"/>
      <c r="I23" s="43"/>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53">
      <c r="A24" s="47" t="s">
        <v>33</v>
      </c>
      <c r="B24" s="21" t="s">
        <v>45</v>
      </c>
      <c r="C24" s="155">
        <v>0</v>
      </c>
      <c r="D24" s="155">
        <v>0</v>
      </c>
      <c r="E24" s="126">
        <v>0</v>
      </c>
      <c r="F24" s="126">
        <v>0</v>
      </c>
      <c r="G24" s="304"/>
      <c r="H24" s="59"/>
      <c r="I24" s="43"/>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53">
      <c r="A25" s="47" t="s">
        <v>34</v>
      </c>
      <c r="B25" s="21" t="s">
        <v>46</v>
      </c>
      <c r="C25" s="155">
        <v>0</v>
      </c>
      <c r="D25" s="155">
        <v>0</v>
      </c>
      <c r="E25" s="126">
        <v>0</v>
      </c>
      <c r="F25" s="126">
        <v>0</v>
      </c>
      <c r="G25" s="304"/>
      <c r="H25" s="59"/>
      <c r="I25" s="43"/>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53">
      <c r="A26" s="47" t="s">
        <v>35</v>
      </c>
      <c r="B26" s="21" t="s">
        <v>726</v>
      </c>
      <c r="C26" s="155">
        <v>0</v>
      </c>
      <c r="D26" s="155">
        <v>0</v>
      </c>
      <c r="E26" s="126">
        <v>0</v>
      </c>
      <c r="F26" s="126">
        <v>0</v>
      </c>
      <c r="G26" s="304"/>
      <c r="H26" s="59"/>
      <c r="I26" s="43"/>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row>
    <row r="27" spans="1:53">
      <c r="A27" s="47" t="s">
        <v>36</v>
      </c>
      <c r="B27" s="21" t="s">
        <v>727</v>
      </c>
      <c r="C27" s="155">
        <v>0</v>
      </c>
      <c r="D27" s="155">
        <v>0</v>
      </c>
      <c r="E27" s="127">
        <v>0</v>
      </c>
      <c r="F27" s="126">
        <v>0</v>
      </c>
      <c r="G27" s="304"/>
      <c r="H27" s="59"/>
      <c r="I27" s="39"/>
    </row>
    <row r="28" spans="1:53">
      <c r="A28" s="47" t="s">
        <v>37</v>
      </c>
      <c r="B28" s="21" t="s">
        <v>47</v>
      </c>
      <c r="C28" s="155">
        <v>0</v>
      </c>
      <c r="D28" s="155">
        <v>0</v>
      </c>
      <c r="E28" s="127">
        <v>0</v>
      </c>
      <c r="F28" s="126">
        <v>0</v>
      </c>
      <c r="G28" s="304"/>
      <c r="H28" s="59"/>
      <c r="I28" s="39"/>
    </row>
    <row r="29" spans="1:53">
      <c r="A29" s="47" t="s">
        <v>38</v>
      </c>
      <c r="B29" s="21" t="s">
        <v>1005</v>
      </c>
      <c r="C29" s="155">
        <v>0</v>
      </c>
      <c r="D29" s="156"/>
      <c r="E29" s="127">
        <v>0</v>
      </c>
      <c r="F29" s="126">
        <v>0</v>
      </c>
      <c r="G29" s="305"/>
      <c r="H29" s="59"/>
      <c r="I29" s="39"/>
    </row>
    <row r="30" spans="1:53">
      <c r="A30" s="38"/>
      <c r="B30" s="39"/>
      <c r="C30" s="130"/>
      <c r="D30" s="130"/>
      <c r="E30" s="271" t="s">
        <v>665</v>
      </c>
      <c r="F30" s="9"/>
      <c r="G30" s="60"/>
      <c r="H30" s="60"/>
      <c r="I30" s="39"/>
    </row>
  </sheetData>
  <sheetProtection password="CAE7" sheet="1" objects="1" scenarios="1" formatCells="0" formatColumns="0" formatRows="0" insertColumns="0" insertRows="0"/>
  <mergeCells count="6">
    <mergeCell ref="C2:E2"/>
    <mergeCell ref="G6:G29"/>
    <mergeCell ref="H6:H11"/>
    <mergeCell ref="H12:H21"/>
    <mergeCell ref="A5:B5"/>
    <mergeCell ref="A4:F4"/>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38"/>
  <dimension ref="A1:BD30"/>
  <sheetViews>
    <sheetView showGridLines="0" workbookViewId="0">
      <pane xSplit="1" ySplit="5" topLeftCell="B6" activePane="bottomRight" state="frozen"/>
      <selection activeCell="B33" sqref="B33"/>
      <selection pane="topRight" activeCell="B33" sqref="B33"/>
      <selection pane="bottomLeft" activeCell="B33" sqref="B33"/>
      <selection pane="bottomRight" activeCell="B10" sqref="B10"/>
    </sheetView>
  </sheetViews>
  <sheetFormatPr baseColWidth="10" defaultColWidth="11.42578125" defaultRowHeight="12.75"/>
  <cols>
    <col min="1" max="1" width="8.85546875" style="261" customWidth="1"/>
    <col min="2" max="2" width="72.28515625" style="40" customWidth="1"/>
    <col min="3" max="6" width="28.7109375" style="40" customWidth="1"/>
    <col min="7" max="7" width="28.85546875" style="41" customWidth="1"/>
    <col min="8" max="8" width="8.85546875" style="260" hidden="1" customWidth="1"/>
    <col min="9" max="9" width="13.85546875" style="270" customWidth="1"/>
    <col min="10" max="10" width="14.5703125" style="270" customWidth="1"/>
    <col min="11" max="56" width="11.42578125" style="40"/>
    <col min="57" max="16384" width="11.42578125" style="244"/>
  </cols>
  <sheetData>
    <row r="1" spans="1:56" s="263" customFormat="1" ht="19.5" customHeight="1">
      <c r="A1" s="2"/>
      <c r="B1" s="29"/>
      <c r="C1" s="122"/>
      <c r="D1" s="122"/>
      <c r="E1" s="122"/>
      <c r="F1" s="122"/>
      <c r="G1" s="122"/>
      <c r="H1" s="30"/>
      <c r="I1" s="53"/>
      <c r="J1" s="52"/>
    </row>
    <row r="2" spans="1:56" s="257" customFormat="1" ht="33.75">
      <c r="A2" s="4"/>
      <c r="B2" s="189" t="s">
        <v>919</v>
      </c>
      <c r="C2" s="292" t="s">
        <v>1043</v>
      </c>
      <c r="D2" s="292"/>
      <c r="E2" s="123"/>
      <c r="F2" s="123"/>
      <c r="G2" s="123"/>
      <c r="H2" s="25"/>
      <c r="I2" s="55"/>
      <c r="J2" s="54"/>
    </row>
    <row r="3" spans="1:56" s="257" customFormat="1" ht="12.75" customHeight="1">
      <c r="A3" s="4"/>
      <c r="B3" s="4"/>
      <c r="C3" s="124"/>
      <c r="D3" s="124"/>
      <c r="E3" s="124"/>
      <c r="F3" s="124"/>
      <c r="G3" s="124"/>
      <c r="H3" s="25"/>
      <c r="I3" s="55"/>
      <c r="J3" s="54"/>
    </row>
    <row r="4" spans="1:56" s="257" customFormat="1" ht="12.75" customHeight="1">
      <c r="A4" s="308"/>
      <c r="B4" s="309"/>
      <c r="C4" s="309"/>
      <c r="D4" s="309"/>
      <c r="E4" s="309"/>
      <c r="F4" s="309"/>
      <c r="G4" s="310"/>
      <c r="H4" s="49"/>
      <c r="I4" s="56"/>
      <c r="J4" s="55"/>
    </row>
    <row r="5" spans="1:56" s="272" customFormat="1" ht="50.25" customHeight="1">
      <c r="A5" s="306" t="s">
        <v>49</v>
      </c>
      <c r="B5" s="307"/>
      <c r="C5" s="153" t="s">
        <v>27</v>
      </c>
      <c r="D5" s="153" t="s">
        <v>1</v>
      </c>
      <c r="E5" s="153" t="s">
        <v>28</v>
      </c>
      <c r="F5" s="153" t="s">
        <v>53</v>
      </c>
      <c r="G5" s="153" t="s">
        <v>52</v>
      </c>
      <c r="H5" s="57"/>
      <c r="I5" s="57"/>
      <c r="J5" s="58"/>
    </row>
    <row r="6" spans="1:56" ht="13.15" customHeight="1">
      <c r="A6" s="14" t="s">
        <v>54</v>
      </c>
      <c r="B6" s="17" t="s">
        <v>48</v>
      </c>
      <c r="C6" s="154">
        <f>SUM('5'!C6:C28)</f>
        <v>0</v>
      </c>
      <c r="D6" s="154">
        <f>SUM('5'!D6:D28)</f>
        <v>0</v>
      </c>
      <c r="E6" s="154">
        <f>SUM('5'!E6:E28)</f>
        <v>0</v>
      </c>
      <c r="F6" s="154">
        <f>SUM('5'!F6:F28)</f>
        <v>0</v>
      </c>
      <c r="G6" s="152"/>
      <c r="H6" s="39"/>
      <c r="I6" s="60"/>
      <c r="J6" s="58"/>
    </row>
    <row r="7" spans="1:56">
      <c r="A7" s="13" t="s">
        <v>55</v>
      </c>
      <c r="B7" s="21" t="s">
        <v>728</v>
      </c>
      <c r="C7" s="126">
        <v>0</v>
      </c>
      <c r="D7" s="126">
        <v>0</v>
      </c>
      <c r="E7" s="126">
        <v>0</v>
      </c>
      <c r="F7" s="126">
        <v>0</v>
      </c>
      <c r="G7" s="151"/>
      <c r="H7" s="39"/>
      <c r="I7" s="303" t="s">
        <v>82</v>
      </c>
      <c r="J7" s="303" t="s">
        <v>252</v>
      </c>
    </row>
    <row r="8" spans="1:56">
      <c r="A8" s="47" t="s">
        <v>56</v>
      </c>
      <c r="B8" s="21" t="s">
        <v>963</v>
      </c>
      <c r="C8" s="126">
        <v>0</v>
      </c>
      <c r="D8" s="126">
        <v>0</v>
      </c>
      <c r="E8" s="126">
        <v>0</v>
      </c>
      <c r="F8" s="126">
        <v>0</v>
      </c>
      <c r="G8" s="151"/>
      <c r="H8" s="39"/>
      <c r="I8" s="304"/>
      <c r="J8" s="30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row>
    <row r="9" spans="1:56" ht="25.5">
      <c r="A9" s="13" t="s">
        <v>57</v>
      </c>
      <c r="B9" s="21" t="s">
        <v>964</v>
      </c>
      <c r="C9" s="126">
        <v>0</v>
      </c>
      <c r="D9" s="126">
        <v>0</v>
      </c>
      <c r="E9" s="126">
        <v>0</v>
      </c>
      <c r="F9" s="126">
        <v>0</v>
      </c>
      <c r="G9" s="151"/>
      <c r="H9" s="39"/>
      <c r="I9" s="304"/>
      <c r="J9" s="30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row>
    <row r="10" spans="1:56">
      <c r="A10" s="47" t="s">
        <v>58</v>
      </c>
      <c r="B10" s="21" t="s">
        <v>50</v>
      </c>
      <c r="C10" s="126">
        <v>0</v>
      </c>
      <c r="D10" s="126">
        <v>0</v>
      </c>
      <c r="E10" s="126">
        <v>0</v>
      </c>
      <c r="F10" s="126">
        <v>0</v>
      </c>
      <c r="G10" s="151"/>
      <c r="H10" s="39"/>
      <c r="I10" s="304"/>
      <c r="J10" s="30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row>
    <row r="11" spans="1:56">
      <c r="A11" s="13" t="s">
        <v>59</v>
      </c>
      <c r="B11" s="21" t="s">
        <v>723</v>
      </c>
      <c r="C11" s="126">
        <v>0</v>
      </c>
      <c r="D11" s="126">
        <v>0</v>
      </c>
      <c r="E11" s="126">
        <v>0</v>
      </c>
      <c r="F11" s="126">
        <v>0</v>
      </c>
      <c r="G11" s="151"/>
      <c r="H11" s="39"/>
      <c r="I11" s="304"/>
      <c r="J11" s="305"/>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row>
    <row r="12" spans="1:56" ht="13.15" customHeight="1">
      <c r="A12" s="47" t="s">
        <v>60</v>
      </c>
      <c r="B12" s="21" t="s">
        <v>728</v>
      </c>
      <c r="C12" s="126">
        <v>0</v>
      </c>
      <c r="D12" s="126">
        <v>0</v>
      </c>
      <c r="E12" s="126">
        <v>0</v>
      </c>
      <c r="F12" s="126">
        <v>0</v>
      </c>
      <c r="G12" s="151"/>
      <c r="H12" s="39"/>
      <c r="I12" s="304"/>
      <c r="J12" s="303" t="s">
        <v>251</v>
      </c>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row>
    <row r="13" spans="1:56">
      <c r="A13" s="13" t="s">
        <v>61</v>
      </c>
      <c r="B13" s="21" t="s">
        <v>965</v>
      </c>
      <c r="C13" s="126">
        <v>0</v>
      </c>
      <c r="D13" s="126">
        <v>0</v>
      </c>
      <c r="E13" s="126">
        <v>0</v>
      </c>
      <c r="F13" s="126">
        <v>0</v>
      </c>
      <c r="G13" s="151"/>
      <c r="H13" s="39"/>
      <c r="I13" s="304"/>
      <c r="J13" s="30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row>
    <row r="14" spans="1:56">
      <c r="A14" s="47" t="s">
        <v>62</v>
      </c>
      <c r="B14" s="21" t="s">
        <v>966</v>
      </c>
      <c r="C14" s="126">
        <v>0</v>
      </c>
      <c r="D14" s="126">
        <v>0</v>
      </c>
      <c r="E14" s="126">
        <v>0</v>
      </c>
      <c r="F14" s="126">
        <v>0</v>
      </c>
      <c r="G14" s="151"/>
      <c r="H14" s="39"/>
      <c r="I14" s="304"/>
      <c r="J14" s="30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row>
    <row r="15" spans="1:56" ht="25.5">
      <c r="A15" s="13" t="s">
        <v>63</v>
      </c>
      <c r="B15" s="21" t="s">
        <v>967</v>
      </c>
      <c r="C15" s="126">
        <v>0</v>
      </c>
      <c r="D15" s="126">
        <v>0</v>
      </c>
      <c r="E15" s="126">
        <v>0</v>
      </c>
      <c r="F15" s="126">
        <v>0</v>
      </c>
      <c r="G15" s="151"/>
      <c r="H15" s="39"/>
      <c r="I15" s="304"/>
      <c r="J15" s="30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row>
    <row r="16" spans="1:56" ht="25.5">
      <c r="A16" s="47" t="s">
        <v>64</v>
      </c>
      <c r="B16" s="21" t="s">
        <v>968</v>
      </c>
      <c r="C16" s="126">
        <v>0</v>
      </c>
      <c r="D16" s="126">
        <v>0</v>
      </c>
      <c r="E16" s="126">
        <v>0</v>
      </c>
      <c r="F16" s="126">
        <v>0</v>
      </c>
      <c r="G16" s="151"/>
      <c r="H16" s="39"/>
      <c r="I16" s="304"/>
      <c r="J16" s="30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row>
    <row r="17" spans="1:56">
      <c r="A17" s="13" t="s">
        <v>65</v>
      </c>
      <c r="B17" s="21" t="s">
        <v>725</v>
      </c>
      <c r="C17" s="126">
        <v>0</v>
      </c>
      <c r="D17" s="126">
        <v>0</v>
      </c>
      <c r="E17" s="126">
        <v>0</v>
      </c>
      <c r="F17" s="126">
        <v>0</v>
      </c>
      <c r="G17" s="151"/>
      <c r="H17" s="39"/>
      <c r="I17" s="304"/>
      <c r="J17" s="30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row>
    <row r="18" spans="1:56">
      <c r="A18" s="47" t="s">
        <v>319</v>
      </c>
      <c r="B18" s="21" t="s">
        <v>41</v>
      </c>
      <c r="C18" s="126">
        <v>0</v>
      </c>
      <c r="D18" s="126">
        <v>0</v>
      </c>
      <c r="E18" s="126">
        <v>0</v>
      </c>
      <c r="F18" s="126">
        <v>0</v>
      </c>
      <c r="G18" s="151"/>
      <c r="H18" s="39"/>
      <c r="I18" s="304"/>
      <c r="J18" s="30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row>
    <row r="19" spans="1:56">
      <c r="A19" s="47" t="s">
        <v>66</v>
      </c>
      <c r="B19" s="21" t="s">
        <v>51</v>
      </c>
      <c r="C19" s="126">
        <v>0</v>
      </c>
      <c r="D19" s="126">
        <v>0</v>
      </c>
      <c r="E19" s="126">
        <v>0</v>
      </c>
      <c r="F19" s="126">
        <v>0</v>
      </c>
      <c r="G19" s="151"/>
      <c r="H19" s="39"/>
      <c r="I19" s="304"/>
      <c r="J19" s="30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row>
    <row r="20" spans="1:56">
      <c r="A20" s="13" t="s">
        <v>67</v>
      </c>
      <c r="B20" s="13" t="s">
        <v>723</v>
      </c>
      <c r="C20" s="126">
        <v>0</v>
      </c>
      <c r="D20" s="126">
        <v>0</v>
      </c>
      <c r="E20" s="126">
        <v>0</v>
      </c>
      <c r="F20" s="126">
        <v>0</v>
      </c>
      <c r="G20" s="151"/>
      <c r="H20" s="39"/>
      <c r="I20" s="304"/>
      <c r="J20" s="305"/>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row>
    <row r="21" spans="1:56">
      <c r="A21" s="47" t="s">
        <v>68</v>
      </c>
      <c r="B21" s="13" t="s">
        <v>729</v>
      </c>
      <c r="C21" s="126">
        <v>0</v>
      </c>
      <c r="D21" s="126">
        <v>0</v>
      </c>
      <c r="E21" s="126">
        <v>0</v>
      </c>
      <c r="F21" s="126">
        <v>0</v>
      </c>
      <c r="G21" s="151"/>
      <c r="H21" s="39"/>
      <c r="I21" s="304"/>
      <c r="J21" s="59"/>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row>
    <row r="22" spans="1:56">
      <c r="A22" s="47" t="s">
        <v>69</v>
      </c>
      <c r="B22" s="13" t="s">
        <v>730</v>
      </c>
      <c r="C22" s="126">
        <v>0</v>
      </c>
      <c r="D22" s="126">
        <v>0</v>
      </c>
      <c r="E22" s="126">
        <v>0</v>
      </c>
      <c r="F22" s="126">
        <v>0</v>
      </c>
      <c r="G22" s="151"/>
      <c r="H22" s="39"/>
      <c r="I22" s="304"/>
      <c r="J22" s="59"/>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row>
    <row r="23" spans="1:56">
      <c r="A23" s="13" t="s">
        <v>70</v>
      </c>
      <c r="B23" s="13" t="s">
        <v>76</v>
      </c>
      <c r="C23" s="128"/>
      <c r="D23" s="126">
        <v>0</v>
      </c>
      <c r="E23" s="128"/>
      <c r="F23" s="128"/>
      <c r="G23" s="128"/>
      <c r="H23" s="39"/>
      <c r="I23" s="304"/>
      <c r="J23" s="59"/>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row>
    <row r="24" spans="1:56">
      <c r="A24" s="47" t="s">
        <v>71</v>
      </c>
      <c r="B24" s="13" t="s">
        <v>77</v>
      </c>
      <c r="C24" s="126">
        <v>0</v>
      </c>
      <c r="D24" s="126">
        <v>0</v>
      </c>
      <c r="E24" s="128"/>
      <c r="F24" s="128"/>
      <c r="G24" s="128"/>
      <c r="H24" s="39"/>
      <c r="I24" s="304"/>
      <c r="J24" s="59"/>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row>
    <row r="25" spans="1:56">
      <c r="A25" s="47" t="s">
        <v>72</v>
      </c>
      <c r="B25" s="13" t="s">
        <v>731</v>
      </c>
      <c r="C25" s="126">
        <v>0</v>
      </c>
      <c r="D25" s="126">
        <v>0</v>
      </c>
      <c r="E25" s="126">
        <v>0</v>
      </c>
      <c r="F25" s="126">
        <v>0</v>
      </c>
      <c r="G25" s="126">
        <v>0</v>
      </c>
      <c r="H25" s="39"/>
      <c r="I25" s="304"/>
      <c r="J25" s="59"/>
    </row>
    <row r="26" spans="1:56">
      <c r="A26" s="13" t="s">
        <v>73</v>
      </c>
      <c r="B26" s="13" t="s">
        <v>732</v>
      </c>
      <c r="C26" s="126">
        <v>0</v>
      </c>
      <c r="D26" s="126">
        <v>0</v>
      </c>
      <c r="E26" s="126">
        <v>0</v>
      </c>
      <c r="F26" s="126">
        <v>0</v>
      </c>
      <c r="G26" s="126">
        <v>0</v>
      </c>
      <c r="H26" s="39"/>
      <c r="I26" s="304"/>
      <c r="J26" s="59"/>
    </row>
    <row r="27" spans="1:56">
      <c r="A27" s="47" t="s">
        <v>74</v>
      </c>
      <c r="B27" s="13" t="s">
        <v>92</v>
      </c>
      <c r="C27" s="126">
        <v>0</v>
      </c>
      <c r="D27" s="126">
        <v>0</v>
      </c>
      <c r="E27" s="126">
        <v>0</v>
      </c>
      <c r="F27" s="126">
        <v>0</v>
      </c>
      <c r="G27" s="128"/>
      <c r="H27" s="39"/>
      <c r="I27" s="304"/>
      <c r="J27" s="59"/>
    </row>
    <row r="28" spans="1:56">
      <c r="A28" s="47" t="s">
        <v>75</v>
      </c>
      <c r="B28" s="13" t="s">
        <v>78</v>
      </c>
      <c r="C28" s="126">
        <v>0</v>
      </c>
      <c r="D28" s="126">
        <v>0</v>
      </c>
      <c r="E28" s="126">
        <v>0</v>
      </c>
      <c r="F28" s="126">
        <v>0</v>
      </c>
      <c r="G28" s="151"/>
      <c r="H28" s="39"/>
      <c r="I28" s="304"/>
      <c r="J28" s="59"/>
    </row>
    <row r="29" spans="1:56">
      <c r="A29" s="13" t="s">
        <v>93</v>
      </c>
      <c r="B29" s="13" t="s">
        <v>79</v>
      </c>
      <c r="C29" s="126">
        <v>0</v>
      </c>
      <c r="D29" s="126">
        <v>0</v>
      </c>
      <c r="E29" s="126">
        <v>0</v>
      </c>
      <c r="F29" s="128"/>
      <c r="G29" s="128"/>
      <c r="H29" s="39"/>
      <c r="I29" s="304"/>
      <c r="J29" s="59"/>
    </row>
    <row r="30" spans="1:56">
      <c r="A30" s="38"/>
      <c r="B30" s="39"/>
      <c r="C30" s="130"/>
      <c r="D30" s="130" t="s">
        <v>665</v>
      </c>
      <c r="E30" s="130"/>
      <c r="F30" s="130"/>
      <c r="G30" s="131"/>
      <c r="H30" s="9"/>
      <c r="I30" s="60"/>
      <c r="J30" s="60"/>
    </row>
  </sheetData>
  <sheetProtection password="CAE7" sheet="1" objects="1" scenarios="1" formatCells="0" formatColumns="0" formatRows="0" insertColumns="0" insertRows="0"/>
  <mergeCells count="6">
    <mergeCell ref="C2:D2"/>
    <mergeCell ref="J7:J11"/>
    <mergeCell ref="J12:J20"/>
    <mergeCell ref="A5:B5"/>
    <mergeCell ref="A4:G4"/>
    <mergeCell ref="I7:I29"/>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0"/>
  <dimension ref="A1:BD37"/>
  <sheetViews>
    <sheetView showGridLines="0" zoomScaleNormal="85" workbookViewId="0">
      <pane xSplit="1" ySplit="5" topLeftCell="B6" activePane="bottomRight" state="frozen"/>
      <selection pane="topRight" activeCell="B1" sqref="B1"/>
      <selection pane="bottomLeft" activeCell="A6" sqref="A6"/>
      <selection pane="bottomRight" activeCell="C3" sqref="C3"/>
    </sheetView>
  </sheetViews>
  <sheetFormatPr baseColWidth="10" defaultColWidth="11.42578125" defaultRowHeight="12.75"/>
  <cols>
    <col min="1" max="1" width="6.28515625" style="261" customWidth="1"/>
    <col min="2" max="2" width="62.28515625" style="40" customWidth="1"/>
    <col min="3" max="6" width="28.7109375" style="40" customWidth="1"/>
    <col min="7" max="7" width="28.85546875" style="41" customWidth="1"/>
    <col min="8" max="8" width="8.85546875" style="260" hidden="1" customWidth="1"/>
    <col min="9" max="9" width="14" style="270" customWidth="1"/>
    <col min="10" max="10" width="11.42578125" style="270"/>
    <col min="11" max="56" width="11.42578125" style="40"/>
    <col min="57" max="16384" width="11.42578125" style="244"/>
  </cols>
  <sheetData>
    <row r="1" spans="1:56" s="263" customFormat="1" ht="19.5" customHeight="1">
      <c r="A1" s="28"/>
      <c r="B1" s="29"/>
      <c r="C1" s="122"/>
      <c r="D1" s="122"/>
      <c r="E1" s="122"/>
      <c r="F1" s="122"/>
      <c r="G1" s="122"/>
      <c r="H1" s="30"/>
      <c r="I1" s="53"/>
      <c r="J1" s="52"/>
    </row>
    <row r="2" spans="1:56" s="257" customFormat="1" ht="33.75">
      <c r="A2" s="5"/>
      <c r="B2" s="189" t="s">
        <v>920</v>
      </c>
      <c r="C2" s="292" t="s">
        <v>1043</v>
      </c>
      <c r="D2" s="292"/>
      <c r="E2" s="195"/>
      <c r="F2" s="123"/>
      <c r="G2" s="123"/>
      <c r="H2" s="25"/>
      <c r="I2" s="55"/>
      <c r="J2" s="54"/>
    </row>
    <row r="3" spans="1:56" s="257" customFormat="1" ht="12.75" customHeight="1">
      <c r="A3" s="5"/>
      <c r="B3" s="4"/>
      <c r="C3" s="124"/>
      <c r="D3" s="124"/>
      <c r="E3" s="124"/>
      <c r="F3" s="124"/>
      <c r="G3" s="124"/>
      <c r="H3" s="25"/>
      <c r="I3" s="55"/>
      <c r="J3" s="54"/>
    </row>
    <row r="4" spans="1:56" s="257" customFormat="1" ht="12.75" customHeight="1">
      <c r="A4" s="308"/>
      <c r="B4" s="309"/>
      <c r="C4" s="309"/>
      <c r="D4" s="309"/>
      <c r="E4" s="309"/>
      <c r="F4" s="309"/>
      <c r="G4" s="310"/>
      <c r="H4" s="49"/>
      <c r="I4" s="55"/>
      <c r="J4" s="55"/>
    </row>
    <row r="5" spans="1:56" s="264" customFormat="1" ht="38.25">
      <c r="A5" s="306" t="s">
        <v>49</v>
      </c>
      <c r="B5" s="307"/>
      <c r="C5" s="153" t="s">
        <v>27</v>
      </c>
      <c r="D5" s="153" t="s">
        <v>1</v>
      </c>
      <c r="E5" s="153" t="s">
        <v>28</v>
      </c>
      <c r="F5" s="153" t="s">
        <v>53</v>
      </c>
      <c r="G5" s="153" t="s">
        <v>52</v>
      </c>
      <c r="H5" s="50"/>
      <c r="I5" s="58"/>
      <c r="J5" s="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row>
    <row r="6" spans="1:56" ht="25.5">
      <c r="A6" s="47" t="s">
        <v>94</v>
      </c>
      <c r="B6" s="21" t="s">
        <v>733</v>
      </c>
      <c r="C6" s="126">
        <v>0</v>
      </c>
      <c r="D6" s="126">
        <v>0</v>
      </c>
      <c r="E6" s="126">
        <v>0</v>
      </c>
      <c r="F6" s="126">
        <v>0</v>
      </c>
      <c r="G6" s="151"/>
      <c r="H6" s="39"/>
      <c r="I6" s="303" t="s">
        <v>82</v>
      </c>
      <c r="J6" s="303" t="s">
        <v>253</v>
      </c>
    </row>
    <row r="7" spans="1:56" ht="25.5">
      <c r="A7" s="13" t="s">
        <v>95</v>
      </c>
      <c r="B7" s="21" t="s">
        <v>734</v>
      </c>
      <c r="C7" s="126">
        <v>0</v>
      </c>
      <c r="D7" s="126">
        <v>0</v>
      </c>
      <c r="E7" s="126">
        <v>0</v>
      </c>
      <c r="F7" s="126">
        <v>0</v>
      </c>
      <c r="G7" s="151"/>
      <c r="H7" s="39"/>
      <c r="I7" s="304"/>
      <c r="J7" s="304"/>
    </row>
    <row r="8" spans="1:56" ht="25.5">
      <c r="A8" s="47" t="s">
        <v>96</v>
      </c>
      <c r="B8" s="21" t="s">
        <v>735</v>
      </c>
      <c r="C8" s="128"/>
      <c r="D8" s="126">
        <v>0</v>
      </c>
      <c r="E8" s="126">
        <v>0</v>
      </c>
      <c r="F8" s="126">
        <v>0</v>
      </c>
      <c r="G8" s="127">
        <v>0</v>
      </c>
      <c r="H8" s="39"/>
      <c r="I8" s="304"/>
      <c r="J8" s="30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row>
    <row r="9" spans="1:56" ht="25.5">
      <c r="A9" s="47" t="s">
        <v>97</v>
      </c>
      <c r="B9" s="21" t="s">
        <v>736</v>
      </c>
      <c r="C9" s="128"/>
      <c r="D9" s="126">
        <v>0</v>
      </c>
      <c r="E9" s="126">
        <v>0</v>
      </c>
      <c r="F9" s="126">
        <v>0</v>
      </c>
      <c r="G9" s="127">
        <v>0</v>
      </c>
      <c r="H9" s="39"/>
      <c r="I9" s="304"/>
      <c r="J9" s="305"/>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row>
    <row r="10" spans="1:56">
      <c r="A10" s="13" t="s">
        <v>98</v>
      </c>
      <c r="B10" s="48" t="s">
        <v>80</v>
      </c>
      <c r="C10" s="128"/>
      <c r="D10" s="126">
        <v>0</v>
      </c>
      <c r="E10" s="128"/>
      <c r="F10" s="128"/>
      <c r="G10" s="127">
        <v>0</v>
      </c>
      <c r="H10" s="39"/>
      <c r="I10" s="304"/>
      <c r="J10" s="59"/>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row>
    <row r="11" spans="1:56">
      <c r="A11" s="47" t="s">
        <v>99</v>
      </c>
      <c r="B11" s="48" t="s">
        <v>984</v>
      </c>
      <c r="C11" s="128"/>
      <c r="D11" s="126">
        <v>0</v>
      </c>
      <c r="E11" s="126">
        <v>0</v>
      </c>
      <c r="F11" s="126">
        <v>0</v>
      </c>
      <c r="G11" s="127">
        <v>0</v>
      </c>
      <c r="H11" s="39"/>
      <c r="I11" s="304"/>
      <c r="J11" s="59"/>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row>
    <row r="12" spans="1:56">
      <c r="A12" s="47" t="s">
        <v>100</v>
      </c>
      <c r="B12" s="48" t="s">
        <v>985</v>
      </c>
      <c r="C12" s="126">
        <v>0</v>
      </c>
      <c r="D12" s="126">
        <v>0</v>
      </c>
      <c r="E12" s="126">
        <v>0</v>
      </c>
      <c r="F12" s="126">
        <v>0</v>
      </c>
      <c r="G12" s="127">
        <v>0</v>
      </c>
      <c r="H12" s="39"/>
      <c r="I12" s="304"/>
      <c r="J12" s="59"/>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row>
    <row r="13" spans="1:56">
      <c r="A13" s="13" t="s">
        <v>101</v>
      </c>
      <c r="B13" s="48" t="s">
        <v>737</v>
      </c>
      <c r="C13" s="128"/>
      <c r="D13" s="126">
        <v>0</v>
      </c>
      <c r="E13" s="126">
        <v>0</v>
      </c>
      <c r="F13" s="126">
        <v>0</v>
      </c>
      <c r="G13" s="127">
        <v>0</v>
      </c>
      <c r="H13" s="39"/>
      <c r="I13" s="304"/>
      <c r="J13" s="59"/>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row>
    <row r="14" spans="1:56">
      <c r="A14" s="47" t="s">
        <v>287</v>
      </c>
      <c r="B14" s="48" t="s">
        <v>81</v>
      </c>
      <c r="C14" s="126">
        <v>0</v>
      </c>
      <c r="D14" s="126">
        <v>0</v>
      </c>
      <c r="E14" s="126">
        <v>0</v>
      </c>
      <c r="F14" s="126">
        <v>0</v>
      </c>
      <c r="G14" s="127">
        <v>0</v>
      </c>
      <c r="H14" s="39"/>
      <c r="I14" s="304"/>
      <c r="J14" s="59"/>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row>
    <row r="15" spans="1:56" ht="25.5">
      <c r="A15" s="47" t="s">
        <v>288</v>
      </c>
      <c r="B15" s="21" t="s">
        <v>1027</v>
      </c>
      <c r="C15" s="126">
        <v>0</v>
      </c>
      <c r="D15" s="128"/>
      <c r="E15" s="126">
        <v>0</v>
      </c>
      <c r="F15" s="126">
        <v>0</v>
      </c>
      <c r="G15" s="127">
        <v>0</v>
      </c>
      <c r="H15" s="39"/>
      <c r="I15" s="304"/>
      <c r="J15" s="59"/>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row>
    <row r="16" spans="1:56">
      <c r="A16" s="16" t="s">
        <v>289</v>
      </c>
      <c r="B16" s="15" t="s">
        <v>82</v>
      </c>
      <c r="C16" s="154">
        <f>SUM('6'!C7:C29)+SUM(C6:C14)</f>
        <v>0</v>
      </c>
      <c r="D16" s="154">
        <f>SUM('6'!D7:D29)+SUM(D6:D14)</f>
        <v>0</v>
      </c>
      <c r="E16" s="154">
        <f>SUM('6'!E7:E29)+SUM(E6:E14)</f>
        <v>0</v>
      </c>
      <c r="F16" s="154">
        <f>SUM('6'!F7:F29)+SUM(F6:F14)</f>
        <v>0</v>
      </c>
      <c r="G16" s="154">
        <f>SUM('6'!G7:G29)+SUM(G6:G14)</f>
        <v>0</v>
      </c>
      <c r="H16" s="39"/>
      <c r="I16" s="304"/>
      <c r="J16" s="59"/>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row>
    <row r="17" spans="1:56">
      <c r="A17" s="47" t="s">
        <v>290</v>
      </c>
      <c r="B17" s="48" t="s">
        <v>83</v>
      </c>
      <c r="C17" s="126">
        <v>0</v>
      </c>
      <c r="D17" s="126">
        <v>0</v>
      </c>
      <c r="E17" s="126">
        <v>0</v>
      </c>
      <c r="F17" s="126">
        <v>0</v>
      </c>
      <c r="G17" s="128"/>
      <c r="H17" s="39"/>
      <c r="I17" s="303" t="s">
        <v>87</v>
      </c>
      <c r="J17" s="59"/>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row>
    <row r="18" spans="1:56">
      <c r="A18" s="47" t="s">
        <v>291</v>
      </c>
      <c r="B18" s="48" t="s">
        <v>84</v>
      </c>
      <c r="C18" s="126">
        <v>0</v>
      </c>
      <c r="D18" s="126">
        <v>0</v>
      </c>
      <c r="E18" s="151"/>
      <c r="F18" s="151"/>
      <c r="G18" s="151"/>
      <c r="H18" s="39"/>
      <c r="I18" s="304"/>
      <c r="J18" s="59"/>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row>
    <row r="19" spans="1:56">
      <c r="A19" s="13" t="s">
        <v>292</v>
      </c>
      <c r="B19" s="48" t="s">
        <v>85</v>
      </c>
      <c r="C19" s="126">
        <v>0</v>
      </c>
      <c r="D19" s="126">
        <v>0</v>
      </c>
      <c r="E19" s="126">
        <v>0</v>
      </c>
      <c r="F19" s="126">
        <v>0</v>
      </c>
      <c r="G19" s="128"/>
      <c r="H19" s="39"/>
      <c r="I19" s="304"/>
      <c r="J19" s="59"/>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row>
    <row r="20" spans="1:56">
      <c r="A20" s="47" t="s">
        <v>293</v>
      </c>
      <c r="B20" s="48" t="s">
        <v>86</v>
      </c>
      <c r="C20" s="126">
        <v>0</v>
      </c>
      <c r="D20" s="126">
        <v>0</v>
      </c>
      <c r="E20" s="126">
        <v>0</v>
      </c>
      <c r="F20" s="126">
        <v>0</v>
      </c>
      <c r="G20" s="128"/>
      <c r="H20" s="39"/>
      <c r="I20" s="304"/>
      <c r="J20" s="59"/>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row>
    <row r="21" spans="1:56" ht="25.5">
      <c r="A21" s="47" t="s">
        <v>294</v>
      </c>
      <c r="B21" s="21" t="s">
        <v>738</v>
      </c>
      <c r="C21" s="126">
        <v>0</v>
      </c>
      <c r="D21" s="126">
        <v>0</v>
      </c>
      <c r="E21" s="126">
        <v>0</v>
      </c>
      <c r="F21" s="126">
        <v>0</v>
      </c>
      <c r="G21" s="128"/>
      <c r="H21" s="39"/>
      <c r="I21" s="304"/>
      <c r="J21" s="59"/>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row>
    <row r="22" spans="1:56">
      <c r="A22" s="13" t="s">
        <v>102</v>
      </c>
      <c r="B22" s="48" t="s">
        <v>739</v>
      </c>
      <c r="C22" s="126">
        <v>0</v>
      </c>
      <c r="D22" s="126">
        <v>0</v>
      </c>
      <c r="E22" s="126">
        <v>0</v>
      </c>
      <c r="F22" s="126">
        <v>0</v>
      </c>
      <c r="G22" s="128"/>
      <c r="H22" s="39"/>
      <c r="I22" s="304"/>
      <c r="J22" s="59"/>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row>
    <row r="23" spans="1:56">
      <c r="A23" s="47" t="s">
        <v>103</v>
      </c>
      <c r="B23" s="48" t="s">
        <v>81</v>
      </c>
      <c r="C23" s="126">
        <v>0</v>
      </c>
      <c r="D23" s="126">
        <v>0</v>
      </c>
      <c r="E23" s="126">
        <v>0</v>
      </c>
      <c r="F23" s="126">
        <v>0</v>
      </c>
      <c r="G23" s="128"/>
      <c r="H23" s="39"/>
      <c r="I23" s="304"/>
      <c r="J23" s="59"/>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row>
    <row r="24" spans="1:56" ht="25.5">
      <c r="A24" s="47" t="s">
        <v>104</v>
      </c>
      <c r="B24" s="21" t="s">
        <v>1028</v>
      </c>
      <c r="C24" s="126">
        <v>0</v>
      </c>
      <c r="D24" s="128"/>
      <c r="E24" s="128"/>
      <c r="F24" s="128"/>
      <c r="G24" s="154"/>
      <c r="H24" s="61"/>
      <c r="I24" s="304"/>
      <c r="J24" s="59"/>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row>
    <row r="25" spans="1:56">
      <c r="A25" s="16" t="s">
        <v>105</v>
      </c>
      <c r="B25" s="15" t="s">
        <v>87</v>
      </c>
      <c r="C25" s="154">
        <f>SUM(C17:C23)</f>
        <v>0</v>
      </c>
      <c r="D25" s="154">
        <f t="shared" ref="D25" si="0">SUM(D17:D23)</f>
        <v>0</v>
      </c>
      <c r="E25" s="154">
        <f>SUM(E17:E23)</f>
        <v>0</v>
      </c>
      <c r="F25" s="154">
        <f>SUM(F17:F23)</f>
        <v>0</v>
      </c>
      <c r="G25" s="154"/>
      <c r="H25" s="39"/>
      <c r="I25" s="304"/>
      <c r="J25" s="59"/>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row>
    <row r="26" spans="1:56">
      <c r="A26" s="14" t="s">
        <v>106</v>
      </c>
      <c r="B26" s="15" t="s">
        <v>88</v>
      </c>
      <c r="C26" s="154">
        <f>+'6'!C6+'7'!C16+'7'!C25</f>
        <v>0</v>
      </c>
      <c r="D26" s="154">
        <f>+'6'!D6+'7'!D16+'7'!D25</f>
        <v>0</v>
      </c>
      <c r="E26" s="154">
        <f>+E25+E16+'6'!E6-E12-E13-E9-E8</f>
        <v>0</v>
      </c>
      <c r="F26" s="154"/>
      <c r="G26" s="154">
        <f>+'6'!G6+'7'!G16+'7'!G25</f>
        <v>0</v>
      </c>
      <c r="H26" s="39"/>
      <c r="I26" s="59"/>
      <c r="J26" s="59"/>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row>
    <row r="27" spans="1:56">
      <c r="A27" s="14" t="s">
        <v>107</v>
      </c>
      <c r="B27" s="15" t="s">
        <v>89</v>
      </c>
      <c r="C27" s="126">
        <v>0</v>
      </c>
      <c r="D27" s="126">
        <v>0</v>
      </c>
      <c r="E27" s="126">
        <v>0</v>
      </c>
      <c r="F27" s="154"/>
      <c r="G27" s="154"/>
      <c r="H27" s="39"/>
      <c r="I27" s="59"/>
      <c r="J27" s="59"/>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row>
    <row r="28" spans="1:56">
      <c r="A28" s="16" t="s">
        <v>108</v>
      </c>
      <c r="B28" s="15" t="s">
        <v>986</v>
      </c>
      <c r="C28" s="154"/>
      <c r="D28" s="154"/>
      <c r="E28" s="154"/>
      <c r="F28" s="154">
        <f>+F16+F25+'6'!F6-F8-F9-F11-F13</f>
        <v>0</v>
      </c>
      <c r="G28" s="154"/>
      <c r="H28" s="39"/>
      <c r="I28" s="59"/>
      <c r="J28" s="59"/>
    </row>
    <row r="29" spans="1:56">
      <c r="A29" s="14" t="s">
        <v>109</v>
      </c>
      <c r="B29" s="15" t="s">
        <v>91</v>
      </c>
      <c r="C29" s="154">
        <f>+C26-C27-F28</f>
        <v>0</v>
      </c>
      <c r="D29" s="154">
        <f>+D26-D27</f>
        <v>0</v>
      </c>
      <c r="E29" s="154">
        <f>+E26-E27</f>
        <v>0</v>
      </c>
      <c r="F29" s="154"/>
      <c r="G29" s="154">
        <f>+G26</f>
        <v>0</v>
      </c>
      <c r="H29" s="39"/>
      <c r="I29" s="59"/>
      <c r="J29" s="59"/>
    </row>
    <row r="30" spans="1:56">
      <c r="A30" s="47" t="s">
        <v>110</v>
      </c>
      <c r="B30" s="21" t="s">
        <v>992</v>
      </c>
      <c r="C30" s="128">
        <f>+F11+F13+F8+F9</f>
        <v>0</v>
      </c>
      <c r="D30" s="128"/>
      <c r="E30" s="128"/>
      <c r="F30" s="128"/>
      <c r="G30" s="151"/>
      <c r="H30" s="39"/>
      <c r="I30" s="59"/>
      <c r="J30" s="59"/>
    </row>
    <row r="31" spans="1:56" ht="25.5">
      <c r="A31" s="47" t="s">
        <v>111</v>
      </c>
      <c r="B31" s="21" t="s">
        <v>1029</v>
      </c>
      <c r="C31" s="242">
        <f>+C24+C15+'5'!C29</f>
        <v>0</v>
      </c>
      <c r="D31" s="128"/>
      <c r="E31" s="128"/>
      <c r="F31" s="128"/>
      <c r="G31" s="151"/>
      <c r="H31" s="39"/>
      <c r="I31" s="59"/>
      <c r="J31" s="59"/>
    </row>
    <row r="32" spans="1:56">
      <c r="A32" s="38"/>
      <c r="B32" s="39"/>
      <c r="C32" s="130"/>
      <c r="D32" s="130"/>
      <c r="E32" s="130"/>
      <c r="F32" s="130"/>
      <c r="G32" s="131"/>
      <c r="H32" s="9"/>
      <c r="I32" s="60"/>
      <c r="J32" s="60"/>
    </row>
    <row r="37" spans="4:4">
      <c r="D37" s="244"/>
    </row>
  </sheetData>
  <sheetProtection password="CAE7" sheet="1" objects="1" scenarios="1" formatCells="0" formatColumns="0" formatRows="0" insertColumns="0" insertRows="0"/>
  <mergeCells count="6">
    <mergeCell ref="J6:J9"/>
    <mergeCell ref="I17:I25"/>
    <mergeCell ref="C2:D2"/>
    <mergeCell ref="A5:B5"/>
    <mergeCell ref="A4:G4"/>
    <mergeCell ref="I6:I16"/>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1"/>
  <dimension ref="A1:BA61"/>
  <sheetViews>
    <sheetView showGridLines="0" workbookViewId="0">
      <pane xSplit="1" ySplit="7" topLeftCell="B8" activePane="bottomRight" state="frozen"/>
      <selection pane="topRight" activeCell="B1" sqref="B1"/>
      <selection pane="bottomLeft" activeCell="A8" sqref="A8"/>
      <selection pane="bottomRight" activeCell="C2" sqref="C2"/>
    </sheetView>
  </sheetViews>
  <sheetFormatPr baseColWidth="10" defaultColWidth="11.42578125" defaultRowHeight="12.75" outlineLevelRow="1"/>
  <cols>
    <col min="1" max="1" width="6.140625" style="38" customWidth="1"/>
    <col min="2" max="2" width="64.42578125" style="39" customWidth="1"/>
    <col min="3" max="3" width="28.7109375" style="130" customWidth="1"/>
    <col min="4" max="4" width="28.85546875" style="131" customWidth="1"/>
    <col min="5" max="5" width="0.28515625" style="44" customWidth="1"/>
    <col min="6" max="6" width="11.42578125" style="39"/>
    <col min="7" max="7" width="13.85546875" style="39" bestFit="1" customWidth="1"/>
    <col min="8" max="8" width="12.85546875" style="39" bestFit="1" customWidth="1"/>
    <col min="9" max="13" width="11.42578125" style="39"/>
    <col min="14" max="14" width="14.85546875" style="39" customWidth="1"/>
    <col min="15" max="53" width="11.42578125" style="39"/>
    <col min="54" max="16384" width="11.42578125" style="43"/>
  </cols>
  <sheetData>
    <row r="1" spans="1:53" s="4" customFormat="1" ht="33.75">
      <c r="A1" s="5"/>
      <c r="B1" s="189" t="s">
        <v>921</v>
      </c>
      <c r="C1" s="292" t="s">
        <v>1043</v>
      </c>
      <c r="D1" s="292"/>
      <c r="G1" s="273">
        <f>+IF(AND(C5="N",D5="N"),1,0)</f>
        <v>1</v>
      </c>
      <c r="H1" s="273">
        <f>+IF(AND(C5="S",D5="N"),1,10)</f>
        <v>10</v>
      </c>
      <c r="I1" s="273">
        <f>+IF(AND(C5="N",D5="S"),1,100)</f>
        <v>100</v>
      </c>
      <c r="J1" s="274"/>
      <c r="K1" s="274"/>
      <c r="L1" s="274"/>
      <c r="M1" s="274"/>
      <c r="N1" s="274"/>
    </row>
    <row r="2" spans="1:53" s="4" customFormat="1" ht="12.75" customHeight="1">
      <c r="A2" s="5"/>
      <c r="C2" s="124"/>
      <c r="D2" s="124"/>
      <c r="G2" s="273"/>
      <c r="H2" s="274"/>
      <c r="I2" s="274"/>
      <c r="J2" s="274"/>
      <c r="K2" s="274"/>
      <c r="L2" s="274" t="s">
        <v>683</v>
      </c>
      <c r="M2" s="274" t="s">
        <v>404</v>
      </c>
      <c r="N2" s="275">
        <f>+IF((H3=111),(SUM(C37:C42)),0)*0</f>
        <v>0</v>
      </c>
    </row>
    <row r="3" spans="1:53" s="4" customFormat="1" ht="12" customHeight="1">
      <c r="A3" s="313"/>
      <c r="B3" s="314"/>
      <c r="C3" s="314"/>
      <c r="D3" s="315"/>
      <c r="E3" s="49"/>
      <c r="G3" s="273"/>
      <c r="H3" s="273">
        <f>SUM(G1:I1)</f>
        <v>111</v>
      </c>
      <c r="I3" s="274"/>
      <c r="J3" s="274" t="s">
        <v>681</v>
      </c>
      <c r="K3" s="274" t="s">
        <v>407</v>
      </c>
      <c r="L3" s="274" t="s">
        <v>682</v>
      </c>
      <c r="M3" s="274" t="s">
        <v>332</v>
      </c>
      <c r="N3" s="275">
        <f>+IF((H3=11),(C8+C9-C10+C11+C12+C13+C14+C15+C16+C17+C18+C19+C20-C21+C22+C23+C24+C25+C26+C27+C28+C29+C30-C31),0)</f>
        <v>0</v>
      </c>
    </row>
    <row r="4" spans="1:53" s="6" customFormat="1" ht="11.25" hidden="1" customHeight="1" outlineLevel="1">
      <c r="A4" s="311" t="s">
        <v>740</v>
      </c>
      <c r="B4" s="312"/>
      <c r="C4" s="148"/>
      <c r="D4" s="148"/>
      <c r="E4" s="50"/>
      <c r="F4" s="51"/>
      <c r="G4" s="273"/>
      <c r="H4" s="273"/>
      <c r="I4" s="274"/>
      <c r="J4" s="274"/>
      <c r="K4" s="274"/>
      <c r="L4" s="274"/>
      <c r="M4" s="274"/>
      <c r="N4" s="275">
        <f>+IF((H3=101),(C8+C9-C10+C11+C12+C13+C14+C15+C16+C17+C18+C19+C20-C21+C22+C23+C24+C25+C26+C27+C28+C29+C30-C31),0)</f>
        <v>0</v>
      </c>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row>
    <row r="5" spans="1:53" s="7" customFormat="1" ht="6" hidden="1" customHeight="1" outlineLevel="1">
      <c r="A5" s="13"/>
      <c r="B5" s="21" t="s">
        <v>461</v>
      </c>
      <c r="C5" s="149" t="str">
        <f>+'1'!N6</f>
        <v>N</v>
      </c>
      <c r="D5" s="175" t="str">
        <f>+'1'!O6</f>
        <v>N</v>
      </c>
      <c r="E5" s="39"/>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s="7" customFormat="1" ht="10.5" hidden="1" customHeight="1" outlineLevel="1">
      <c r="A6" s="316"/>
      <c r="B6" s="316"/>
      <c r="C6" s="316"/>
      <c r="D6" s="316"/>
      <c r="E6" s="39"/>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3" ht="30.75" customHeight="1" collapsed="1">
      <c r="A7" s="306" t="s">
        <v>192</v>
      </c>
      <c r="B7" s="307"/>
      <c r="C7" s="153" t="s">
        <v>0</v>
      </c>
      <c r="D7" s="153" t="s">
        <v>1</v>
      </c>
      <c r="E7" s="39"/>
      <c r="F7" s="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row>
    <row r="8" spans="1:53">
      <c r="A8" s="47" t="s">
        <v>112</v>
      </c>
      <c r="B8" s="48" t="s">
        <v>438</v>
      </c>
      <c r="C8" s="126">
        <v>0</v>
      </c>
      <c r="D8" s="127">
        <v>0</v>
      </c>
      <c r="E8" s="39"/>
      <c r="F8" s="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row>
    <row r="9" spans="1:53">
      <c r="A9" s="13" t="s">
        <v>113</v>
      </c>
      <c r="B9" s="48" t="s">
        <v>439</v>
      </c>
      <c r="C9" s="126">
        <v>0</v>
      </c>
      <c r="D9" s="127">
        <v>0</v>
      </c>
      <c r="E9" s="39"/>
      <c r="F9" s="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row>
    <row r="10" spans="1:53">
      <c r="A10" s="47" t="s">
        <v>114</v>
      </c>
      <c r="B10" s="48" t="s">
        <v>440</v>
      </c>
      <c r="C10" s="126">
        <v>0</v>
      </c>
      <c r="D10" s="127">
        <v>0</v>
      </c>
      <c r="E10" s="39"/>
      <c r="F10" s="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row>
    <row r="11" spans="1:53">
      <c r="A11" s="13" t="s">
        <v>115</v>
      </c>
      <c r="B11" s="48" t="s">
        <v>441</v>
      </c>
      <c r="C11" s="126">
        <v>0</v>
      </c>
      <c r="D11" s="127">
        <v>0</v>
      </c>
      <c r="E11" s="39"/>
      <c r="F11" s="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row>
    <row r="12" spans="1:53">
      <c r="A12" s="47" t="s">
        <v>116</v>
      </c>
      <c r="B12" s="48" t="s">
        <v>442</v>
      </c>
      <c r="C12" s="126">
        <v>0</v>
      </c>
      <c r="D12" s="127">
        <v>0</v>
      </c>
      <c r="E12" s="39"/>
      <c r="F12" s="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row>
    <row r="13" spans="1:53" ht="13.15" customHeight="1">
      <c r="A13" s="13" t="s">
        <v>117</v>
      </c>
      <c r="B13" s="48" t="s">
        <v>443</v>
      </c>
      <c r="C13" s="126">
        <v>0</v>
      </c>
      <c r="D13" s="127">
        <v>0</v>
      </c>
      <c r="E13" s="39"/>
      <c r="F13" s="303" t="s">
        <v>254</v>
      </c>
      <c r="G13" s="64"/>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row>
    <row r="14" spans="1:53">
      <c r="A14" s="47" t="s">
        <v>118</v>
      </c>
      <c r="B14" s="48" t="s">
        <v>465</v>
      </c>
      <c r="C14" s="126">
        <v>0</v>
      </c>
      <c r="D14" s="127">
        <v>0</v>
      </c>
      <c r="E14" s="39"/>
      <c r="F14" s="304"/>
      <c r="G14" s="64"/>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row>
    <row r="15" spans="1:53">
      <c r="A15" s="13" t="s">
        <v>119</v>
      </c>
      <c r="B15" s="48" t="s">
        <v>741</v>
      </c>
      <c r="C15" s="126">
        <v>0</v>
      </c>
      <c r="D15" s="127">
        <v>0</v>
      </c>
      <c r="E15" s="39"/>
      <c r="F15" s="304"/>
      <c r="G15" s="64"/>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row>
    <row r="16" spans="1:53">
      <c r="A16" s="47" t="s">
        <v>120</v>
      </c>
      <c r="B16" s="48" t="s">
        <v>444</v>
      </c>
      <c r="C16" s="126">
        <v>0</v>
      </c>
      <c r="D16" s="127">
        <v>0</v>
      </c>
      <c r="E16" s="39"/>
      <c r="F16" s="304"/>
      <c r="G16" s="64"/>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row>
    <row r="17" spans="1:53">
      <c r="A17" s="13" t="s">
        <v>121</v>
      </c>
      <c r="B17" s="48" t="s">
        <v>480</v>
      </c>
      <c r="C17" s="126">
        <v>0</v>
      </c>
      <c r="D17" s="127">
        <v>0</v>
      </c>
      <c r="E17" s="39"/>
      <c r="F17" s="304"/>
      <c r="G17" s="64"/>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row>
    <row r="18" spans="1:53">
      <c r="A18" s="47" t="s">
        <v>122</v>
      </c>
      <c r="B18" s="48" t="s">
        <v>1030</v>
      </c>
      <c r="C18" s="126">
        <v>0</v>
      </c>
      <c r="D18" s="127">
        <v>0</v>
      </c>
      <c r="E18" s="39"/>
      <c r="F18" s="304"/>
      <c r="G18" s="64"/>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row>
    <row r="19" spans="1:53">
      <c r="A19" s="13" t="s">
        <v>123</v>
      </c>
      <c r="B19" s="48" t="s">
        <v>742</v>
      </c>
      <c r="C19" s="126">
        <v>0</v>
      </c>
      <c r="D19" s="127">
        <v>0</v>
      </c>
      <c r="E19" s="39"/>
      <c r="F19" s="305"/>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row>
    <row r="20" spans="1:53">
      <c r="A20" s="47" t="s">
        <v>124</v>
      </c>
      <c r="B20" s="48" t="s">
        <v>445</v>
      </c>
      <c r="C20" s="126">
        <v>0</v>
      </c>
      <c r="D20" s="127">
        <v>0</v>
      </c>
      <c r="E20" s="39"/>
      <c r="F20" s="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row>
    <row r="21" spans="1:53">
      <c r="A21" s="13" t="s">
        <v>125</v>
      </c>
      <c r="B21" s="48" t="s">
        <v>446</v>
      </c>
      <c r="C21" s="126">
        <v>0</v>
      </c>
      <c r="D21" s="127">
        <v>0</v>
      </c>
      <c r="E21" s="39"/>
      <c r="F21" s="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row>
    <row r="22" spans="1:53">
      <c r="A22" s="47" t="s">
        <v>126</v>
      </c>
      <c r="B22" s="48" t="s">
        <v>526</v>
      </c>
      <c r="C22" s="126">
        <v>0</v>
      </c>
      <c r="D22" s="127">
        <v>0</v>
      </c>
      <c r="E22" s="39"/>
      <c r="F22" s="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row>
    <row r="23" spans="1:53">
      <c r="A23" s="13" t="s">
        <v>127</v>
      </c>
      <c r="B23" s="48" t="s">
        <v>527</v>
      </c>
      <c r="C23" s="126">
        <v>0</v>
      </c>
      <c r="D23" s="127">
        <v>0</v>
      </c>
      <c r="E23" s="39"/>
      <c r="F23" s="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row>
    <row r="24" spans="1:53">
      <c r="A24" s="47" t="s">
        <v>128</v>
      </c>
      <c r="B24" s="48" t="s">
        <v>528</v>
      </c>
      <c r="C24" s="126">
        <v>0</v>
      </c>
      <c r="D24" s="127">
        <v>0</v>
      </c>
      <c r="E24" s="39"/>
      <c r="F24" s="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row>
    <row r="25" spans="1:53">
      <c r="A25" s="13" t="s">
        <v>129</v>
      </c>
      <c r="B25" s="48" t="s">
        <v>530</v>
      </c>
      <c r="C25" s="126">
        <v>0</v>
      </c>
      <c r="D25" s="127">
        <v>0</v>
      </c>
      <c r="E25" s="39"/>
      <c r="F25" s="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row>
    <row r="26" spans="1:53">
      <c r="A26" s="47" t="s">
        <v>130</v>
      </c>
      <c r="B26" s="48" t="s">
        <v>531</v>
      </c>
      <c r="C26" s="126">
        <v>0</v>
      </c>
      <c r="D26" s="127">
        <v>0</v>
      </c>
      <c r="E26" s="39"/>
      <c r="F26" s="3"/>
      <c r="G26" s="40"/>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row>
    <row r="27" spans="1:53">
      <c r="A27" s="13" t="s">
        <v>131</v>
      </c>
      <c r="B27" s="48" t="s">
        <v>532</v>
      </c>
      <c r="C27" s="126">
        <v>0</v>
      </c>
      <c r="D27" s="127">
        <v>0</v>
      </c>
      <c r="E27" s="39"/>
      <c r="F27" s="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row>
    <row r="28" spans="1:53">
      <c r="A28" s="47" t="s">
        <v>132</v>
      </c>
      <c r="B28" s="48" t="s">
        <v>743</v>
      </c>
      <c r="C28" s="126">
        <v>0</v>
      </c>
      <c r="D28" s="127">
        <v>0</v>
      </c>
      <c r="E28" s="39"/>
      <c r="F28" s="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row>
    <row r="29" spans="1:53">
      <c r="A29" s="13" t="s">
        <v>133</v>
      </c>
      <c r="B29" s="48" t="s">
        <v>447</v>
      </c>
      <c r="C29" s="126">
        <v>0</v>
      </c>
      <c r="D29" s="127">
        <v>0</v>
      </c>
      <c r="E29" s="39"/>
      <c r="F29" s="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row>
    <row r="30" spans="1:53" ht="13.15" customHeight="1">
      <c r="A30" s="47" t="s">
        <v>134</v>
      </c>
      <c r="B30" s="48" t="s">
        <v>448</v>
      </c>
      <c r="C30" s="126">
        <v>0</v>
      </c>
      <c r="D30" s="127">
        <v>0</v>
      </c>
      <c r="E30" s="39"/>
      <c r="F30" s="3"/>
      <c r="G30" s="64"/>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row>
    <row r="31" spans="1:53" ht="14.25">
      <c r="A31" s="13" t="s">
        <v>135</v>
      </c>
      <c r="B31" s="48" t="s">
        <v>449</v>
      </c>
      <c r="C31" s="126">
        <v>0</v>
      </c>
      <c r="D31" s="127">
        <v>0</v>
      </c>
      <c r="E31" s="39"/>
      <c r="F31" s="3"/>
      <c r="G31" s="256" t="s">
        <v>996</v>
      </c>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row>
    <row r="32" spans="1:53">
      <c r="A32" s="14" t="s">
        <v>136</v>
      </c>
      <c r="B32" s="15" t="s">
        <v>744</v>
      </c>
      <c r="C32" s="243">
        <f>+IF((G32=0),SUM(N2:N4),G32)</f>
        <v>0</v>
      </c>
      <c r="D32" s="243">
        <f>+IF((G32=0),(D8+D9-D10+D11+D12+D13+D14+D15+D16+D17+D18+D19+D20-D21+D22+D23+D24+D25+D26+D27+D28+D29+D30-D31),G32)</f>
        <v>0</v>
      </c>
      <c r="E32" s="39"/>
      <c r="G32" s="243">
        <v>0</v>
      </c>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row>
    <row r="33" spans="1:53">
      <c r="A33" s="13" t="s">
        <v>137</v>
      </c>
      <c r="B33" s="48" t="s">
        <v>451</v>
      </c>
      <c r="C33" s="126">
        <v>0</v>
      </c>
      <c r="D33" s="127">
        <v>0</v>
      </c>
      <c r="E33" s="39"/>
      <c r="F33" s="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row>
    <row r="34" spans="1:53">
      <c r="A34" s="47" t="s">
        <v>138</v>
      </c>
      <c r="B34" s="48" t="s">
        <v>969</v>
      </c>
      <c r="C34" s="126">
        <v>0</v>
      </c>
      <c r="D34" s="127">
        <v>0</v>
      </c>
      <c r="E34" s="39"/>
      <c r="F34" s="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row>
    <row r="35" spans="1:53">
      <c r="A35" s="13" t="s">
        <v>139</v>
      </c>
      <c r="B35" s="48" t="s">
        <v>970</v>
      </c>
      <c r="C35" s="126">
        <v>0</v>
      </c>
      <c r="D35" s="127">
        <v>0</v>
      </c>
      <c r="E35" s="39"/>
      <c r="F35" s="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row>
    <row r="36" spans="1:53">
      <c r="A36" s="47" t="s">
        <v>140</v>
      </c>
      <c r="B36" s="48" t="s">
        <v>971</v>
      </c>
      <c r="C36" s="126">
        <v>0</v>
      </c>
      <c r="D36" s="127">
        <v>0</v>
      </c>
      <c r="E36" s="39"/>
      <c r="F36" s="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row>
    <row r="37" spans="1:53">
      <c r="A37" s="13" t="s">
        <v>141</v>
      </c>
      <c r="B37" s="48" t="s">
        <v>972</v>
      </c>
      <c r="C37" s="126">
        <v>0</v>
      </c>
      <c r="D37" s="127">
        <v>0</v>
      </c>
      <c r="E37" s="39"/>
      <c r="F37" s="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row>
    <row r="38" spans="1:53">
      <c r="A38" s="47" t="s">
        <v>142</v>
      </c>
      <c r="B38" s="48" t="s">
        <v>973</v>
      </c>
      <c r="C38" s="126">
        <v>0</v>
      </c>
      <c r="D38" s="127">
        <v>0</v>
      </c>
      <c r="E38" s="39"/>
      <c r="F38" s="3"/>
    </row>
    <row r="39" spans="1:53">
      <c r="A39" s="13" t="s">
        <v>143</v>
      </c>
      <c r="B39" s="48" t="s">
        <v>974</v>
      </c>
      <c r="C39" s="126">
        <v>0</v>
      </c>
      <c r="D39" s="127">
        <v>0</v>
      </c>
      <c r="E39" s="39"/>
      <c r="F39" s="3"/>
    </row>
    <row r="40" spans="1:53">
      <c r="A40" s="47" t="s">
        <v>144</v>
      </c>
      <c r="B40" s="48" t="s">
        <v>450</v>
      </c>
      <c r="C40" s="126">
        <v>0</v>
      </c>
      <c r="D40" s="127">
        <v>0</v>
      </c>
      <c r="E40" s="39"/>
      <c r="F40" s="3"/>
    </row>
    <row r="41" spans="1:53">
      <c r="A41" s="13" t="s">
        <v>145</v>
      </c>
      <c r="B41" s="21" t="s">
        <v>452</v>
      </c>
      <c r="C41" s="126">
        <v>0</v>
      </c>
      <c r="D41" s="127">
        <v>0</v>
      </c>
      <c r="E41" s="39"/>
      <c r="F41" s="3"/>
    </row>
    <row r="42" spans="1:53" ht="25.5">
      <c r="A42" s="47" t="s">
        <v>146</v>
      </c>
      <c r="B42" s="21" t="s">
        <v>259</v>
      </c>
      <c r="C42" s="126">
        <v>0</v>
      </c>
      <c r="D42" s="151"/>
      <c r="E42" s="39"/>
      <c r="F42" s="3"/>
      <c r="G42" s="40" t="s">
        <v>665</v>
      </c>
    </row>
    <row r="43" spans="1:53">
      <c r="A43" s="16" t="s">
        <v>147</v>
      </c>
      <c r="B43" s="17" t="s">
        <v>745</v>
      </c>
      <c r="C43" s="152">
        <f>+C37+C38+C36+C35+C39+C40+C33+C34+C41-C42+C32</f>
        <v>0</v>
      </c>
      <c r="D43" s="152">
        <f>+D37+D38+D36+D39+D40+D33+D34+D41-D42+D32+D35</f>
        <v>0</v>
      </c>
      <c r="E43" s="171"/>
      <c r="F43" s="3"/>
      <c r="H43" s="40" t="s">
        <v>665</v>
      </c>
    </row>
    <row r="44" spans="1:53" ht="25.5">
      <c r="A44" s="47" t="s">
        <v>148</v>
      </c>
      <c r="B44" s="21" t="s">
        <v>453</v>
      </c>
      <c r="C44" s="126">
        <v>0</v>
      </c>
      <c r="D44" s="127">
        <v>0</v>
      </c>
      <c r="E44" s="39"/>
      <c r="F44" s="303" t="s">
        <v>746</v>
      </c>
    </row>
    <row r="45" spans="1:53">
      <c r="A45" s="13" t="s">
        <v>149</v>
      </c>
      <c r="B45" s="21" t="s">
        <v>454</v>
      </c>
      <c r="C45" s="126">
        <v>0</v>
      </c>
      <c r="D45" s="127">
        <v>0</v>
      </c>
      <c r="E45" s="39"/>
      <c r="F45" s="304"/>
    </row>
    <row r="46" spans="1:53">
      <c r="A46" s="47" t="s">
        <v>150</v>
      </c>
      <c r="B46" s="21" t="s">
        <v>455</v>
      </c>
      <c r="C46" s="126">
        <v>0</v>
      </c>
      <c r="D46" s="127">
        <v>0</v>
      </c>
      <c r="E46" s="39"/>
      <c r="F46" s="304"/>
    </row>
    <row r="47" spans="1:53">
      <c r="A47" s="13" t="s">
        <v>151</v>
      </c>
      <c r="B47" s="21" t="s">
        <v>456</v>
      </c>
      <c r="C47" s="126">
        <v>0</v>
      </c>
      <c r="D47" s="127">
        <v>0</v>
      </c>
      <c r="E47" s="39"/>
      <c r="F47" s="305"/>
    </row>
    <row r="48" spans="1:53" ht="25.5">
      <c r="A48" s="47" t="s">
        <v>152</v>
      </c>
      <c r="B48" s="21" t="s">
        <v>259</v>
      </c>
      <c r="C48" s="126">
        <v>0</v>
      </c>
      <c r="D48" s="151"/>
      <c r="E48" s="39"/>
      <c r="F48" s="3"/>
    </row>
    <row r="49" spans="1:6">
      <c r="A49" s="16" t="s">
        <v>153</v>
      </c>
      <c r="B49" s="17" t="s">
        <v>457</v>
      </c>
      <c r="C49" s="152">
        <f>+C44+C45-C48</f>
        <v>0</v>
      </c>
      <c r="D49" s="152">
        <f>+D44+D45+D46+D47</f>
        <v>0</v>
      </c>
      <c r="E49" s="39"/>
      <c r="F49" s="3"/>
    </row>
    <row r="50" spans="1:6">
      <c r="A50" s="47" t="s">
        <v>154</v>
      </c>
      <c r="B50" s="21" t="s">
        <v>747</v>
      </c>
      <c r="C50" s="126">
        <v>0</v>
      </c>
      <c r="D50" s="151"/>
      <c r="E50" s="39"/>
      <c r="F50" s="3"/>
    </row>
    <row r="51" spans="1:6">
      <c r="A51" s="13" t="s">
        <v>155</v>
      </c>
      <c r="B51" s="13" t="s">
        <v>748</v>
      </c>
      <c r="C51" s="126">
        <v>0</v>
      </c>
      <c r="D51" s="151"/>
      <c r="E51" s="39"/>
      <c r="F51" s="3"/>
    </row>
    <row r="52" spans="1:6">
      <c r="A52" s="47" t="s">
        <v>156</v>
      </c>
      <c r="B52" s="13" t="s">
        <v>975</v>
      </c>
      <c r="C52" s="126">
        <v>0</v>
      </c>
      <c r="D52" s="151"/>
      <c r="E52" s="39"/>
      <c r="F52" s="3"/>
    </row>
    <row r="53" spans="1:6">
      <c r="A53" s="16" t="s">
        <v>157</v>
      </c>
      <c r="B53" s="16" t="s">
        <v>458</v>
      </c>
      <c r="C53" s="152">
        <f>+C43+C49</f>
        <v>0</v>
      </c>
      <c r="D53" s="152">
        <f>+D43+D49</f>
        <v>0</v>
      </c>
      <c r="E53" s="39"/>
      <c r="F53" s="3"/>
    </row>
    <row r="57" spans="1:6">
      <c r="B57" s="43"/>
      <c r="C57" s="43"/>
      <c r="D57" s="43"/>
    </row>
    <row r="58" spans="1:6">
      <c r="B58" s="43"/>
      <c r="C58" s="43"/>
      <c r="D58" s="43"/>
    </row>
    <row r="59" spans="1:6">
      <c r="B59" s="43"/>
      <c r="C59" s="43"/>
      <c r="D59" s="43"/>
    </row>
    <row r="60" spans="1:6">
      <c r="B60" s="43"/>
      <c r="C60" s="43"/>
      <c r="D60" s="43"/>
    </row>
    <row r="61" spans="1:6">
      <c r="B61" s="43"/>
      <c r="C61" s="43"/>
      <c r="D61" s="43"/>
    </row>
  </sheetData>
  <sheetProtection password="CAE7" sheet="1" objects="1" scenarios="1" formatCells="0" formatColumns="0" formatRows="0" insertColumns="0" insertRows="0"/>
  <mergeCells count="7">
    <mergeCell ref="C1:D1"/>
    <mergeCell ref="F44:F47"/>
    <mergeCell ref="A4:B4"/>
    <mergeCell ref="A3:D3"/>
    <mergeCell ref="A6:D6"/>
    <mergeCell ref="A7:B7"/>
    <mergeCell ref="F13:F19"/>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4"/>
  <dimension ref="A1:BA58"/>
  <sheetViews>
    <sheetView showGridLines="0" workbookViewId="0">
      <pane xSplit="1" ySplit="5" topLeftCell="B6" activePane="bottomRight" state="frozen"/>
      <selection pane="topRight" activeCell="B1" sqref="B1"/>
      <selection pane="bottomLeft" activeCell="A6" sqref="A6"/>
      <selection pane="bottomRight" activeCell="B12" sqref="B12"/>
    </sheetView>
  </sheetViews>
  <sheetFormatPr baseColWidth="10" defaultColWidth="11.42578125" defaultRowHeight="12.75"/>
  <cols>
    <col min="1" max="1" width="7.42578125" style="261" customWidth="1"/>
    <col min="2" max="2" width="62" style="40" customWidth="1"/>
    <col min="3" max="3" width="28.7109375" style="40" customWidth="1"/>
    <col min="4" max="4" width="28.85546875" style="41" customWidth="1"/>
    <col min="5" max="5" width="0.28515625" style="40" customWidth="1"/>
    <col min="6" max="6" width="14.5703125" style="40" customWidth="1"/>
    <col min="7" max="7" width="14.42578125" style="40" bestFit="1" customWidth="1"/>
    <col min="8" max="53" width="11.42578125" style="40"/>
    <col min="54" max="16384" width="11.42578125" style="244"/>
  </cols>
  <sheetData>
    <row r="1" spans="1:53" s="263" customFormat="1" ht="19.5" customHeight="1">
      <c r="A1" s="2"/>
      <c r="B1" s="29"/>
      <c r="C1" s="122"/>
      <c r="D1" s="122"/>
      <c r="E1" s="2"/>
      <c r="F1" s="2"/>
    </row>
    <row r="2" spans="1:53" s="257" customFormat="1" ht="33.75">
      <c r="A2" s="4"/>
      <c r="B2" s="189" t="s">
        <v>922</v>
      </c>
      <c r="C2" s="292" t="s">
        <v>1043</v>
      </c>
      <c r="D2" s="292"/>
      <c r="E2" s="4"/>
      <c r="F2" s="4"/>
    </row>
    <row r="3" spans="1:53" s="257" customFormat="1" ht="12.75" customHeight="1">
      <c r="A3" s="4"/>
      <c r="B3" s="4"/>
      <c r="C3" s="124"/>
      <c r="D3" s="124"/>
      <c r="E3" s="4"/>
      <c r="F3" s="4"/>
    </row>
    <row r="4" spans="1:53" s="257" customFormat="1" ht="12.75" customHeight="1">
      <c r="A4" s="308"/>
      <c r="B4" s="309"/>
      <c r="C4" s="309"/>
      <c r="D4" s="310"/>
      <c r="E4" s="49"/>
      <c r="F4" s="4"/>
    </row>
    <row r="5" spans="1:53" s="264" customFormat="1" ht="35.25" customHeight="1">
      <c r="A5" s="306" t="s">
        <v>300</v>
      </c>
      <c r="B5" s="307"/>
      <c r="C5" s="153" t="s">
        <v>0</v>
      </c>
      <c r="D5" s="153" t="s">
        <v>1</v>
      </c>
      <c r="E5" s="50"/>
      <c r="F5" s="51"/>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row>
    <row r="6" spans="1:53" ht="13.15" customHeight="1">
      <c r="A6" s="13" t="s">
        <v>158</v>
      </c>
      <c r="B6" s="48" t="s">
        <v>459</v>
      </c>
      <c r="C6" s="126">
        <v>0</v>
      </c>
      <c r="D6" s="127">
        <v>0</v>
      </c>
      <c r="E6" s="39"/>
      <c r="F6" s="303" t="s">
        <v>255</v>
      </c>
      <c r="G6" s="276"/>
    </row>
    <row r="7" spans="1:53">
      <c r="A7" s="47" t="s">
        <v>159</v>
      </c>
      <c r="B7" s="48" t="s">
        <v>749</v>
      </c>
      <c r="C7" s="126">
        <v>0</v>
      </c>
      <c r="D7" s="127">
        <v>0</v>
      </c>
      <c r="E7" s="39"/>
      <c r="F7" s="304"/>
      <c r="G7" s="276"/>
    </row>
    <row r="8" spans="1:53">
      <c r="A8" s="13" t="s">
        <v>160</v>
      </c>
      <c r="B8" s="48" t="s">
        <v>750</v>
      </c>
      <c r="C8" s="126">
        <v>0</v>
      </c>
      <c r="D8" s="127">
        <v>0</v>
      </c>
      <c r="E8" s="39"/>
      <c r="F8" s="304"/>
      <c r="G8" s="276"/>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row>
    <row r="9" spans="1:53">
      <c r="A9" s="13" t="s">
        <v>161</v>
      </c>
      <c r="B9" s="48" t="s">
        <v>751</v>
      </c>
      <c r="C9" s="126">
        <v>0</v>
      </c>
      <c r="D9" s="127">
        <v>0</v>
      </c>
      <c r="E9" s="39"/>
      <c r="F9" s="304"/>
      <c r="G9" s="276"/>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row>
    <row r="10" spans="1:53">
      <c r="A10" s="47" t="s">
        <v>162</v>
      </c>
      <c r="B10" s="48" t="s">
        <v>530</v>
      </c>
      <c r="C10" s="126">
        <v>0</v>
      </c>
      <c r="D10" s="127">
        <v>0</v>
      </c>
      <c r="E10" s="39"/>
      <c r="F10" s="304"/>
      <c r="G10" s="276"/>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row>
    <row r="11" spans="1:53">
      <c r="A11" s="13" t="s">
        <v>163</v>
      </c>
      <c r="B11" s="48" t="s">
        <v>531</v>
      </c>
      <c r="C11" s="126">
        <v>0</v>
      </c>
      <c r="D11" s="127">
        <v>0</v>
      </c>
      <c r="E11" s="39"/>
      <c r="F11" s="304"/>
      <c r="G11" s="276"/>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row>
    <row r="12" spans="1:53">
      <c r="A12" s="13" t="s">
        <v>164</v>
      </c>
      <c r="B12" s="48" t="s">
        <v>532</v>
      </c>
      <c r="C12" s="126">
        <v>0</v>
      </c>
      <c r="D12" s="127">
        <v>0</v>
      </c>
      <c r="E12" s="39"/>
      <c r="F12" s="304"/>
      <c r="G12" s="276"/>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row>
    <row r="13" spans="1:53" ht="25.5">
      <c r="A13" s="47" t="s">
        <v>165</v>
      </c>
      <c r="B13" s="21" t="s">
        <v>752</v>
      </c>
      <c r="C13" s="126">
        <v>0</v>
      </c>
      <c r="D13" s="127">
        <v>0</v>
      </c>
      <c r="E13" s="39"/>
      <c r="F13" s="304"/>
      <c r="G13" s="276"/>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row>
    <row r="14" spans="1:53" ht="25.5">
      <c r="A14" s="13" t="s">
        <v>166</v>
      </c>
      <c r="B14" s="21" t="s">
        <v>765</v>
      </c>
      <c r="C14" s="126">
        <v>0</v>
      </c>
      <c r="D14" s="127">
        <v>0</v>
      </c>
      <c r="E14" s="39"/>
      <c r="F14" s="304"/>
      <c r="G14" s="276"/>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row>
    <row r="15" spans="1:53" ht="25.5">
      <c r="A15" s="13" t="s">
        <v>167</v>
      </c>
      <c r="B15" s="21" t="s">
        <v>489</v>
      </c>
      <c r="C15" s="126">
        <v>0</v>
      </c>
      <c r="D15" s="127">
        <v>0</v>
      </c>
      <c r="E15" s="39"/>
      <c r="F15" s="304"/>
      <c r="G15" s="276"/>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row>
    <row r="16" spans="1:53" ht="25.5">
      <c r="A16" s="47" t="s">
        <v>168</v>
      </c>
      <c r="B16" s="21" t="s">
        <v>488</v>
      </c>
      <c r="C16" s="126">
        <v>0</v>
      </c>
      <c r="D16" s="127">
        <v>0</v>
      </c>
      <c r="E16" s="39"/>
      <c r="F16" s="304"/>
      <c r="G16" s="276"/>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row>
    <row r="17" spans="1:53" ht="25.5">
      <c r="A17" s="13" t="s">
        <v>169</v>
      </c>
      <c r="B17" s="21" t="s">
        <v>753</v>
      </c>
      <c r="C17" s="126">
        <v>0</v>
      </c>
      <c r="D17" s="127">
        <v>0</v>
      </c>
      <c r="E17" s="39"/>
      <c r="F17" s="304"/>
      <c r="G17" s="276"/>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row>
    <row r="18" spans="1:53">
      <c r="A18" s="13" t="s">
        <v>170</v>
      </c>
      <c r="B18" s="48" t="s">
        <v>754</v>
      </c>
      <c r="C18" s="126">
        <v>0</v>
      </c>
      <c r="D18" s="127">
        <v>0</v>
      </c>
      <c r="E18" s="39"/>
      <c r="F18" s="304"/>
      <c r="G18" s="276"/>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row>
    <row r="19" spans="1:53">
      <c r="A19" s="47" t="s">
        <v>171</v>
      </c>
      <c r="B19" s="48" t="s">
        <v>755</v>
      </c>
      <c r="C19" s="126">
        <v>0</v>
      </c>
      <c r="D19" s="127">
        <v>0</v>
      </c>
      <c r="E19" s="39"/>
      <c r="F19" s="304"/>
      <c r="G19" s="276"/>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c r="A20" s="13" t="s">
        <v>172</v>
      </c>
      <c r="B20" s="48" t="s">
        <v>756</v>
      </c>
      <c r="C20" s="126">
        <v>0</v>
      </c>
      <c r="D20" s="127">
        <v>0</v>
      </c>
      <c r="E20" s="39"/>
      <c r="F20" s="304"/>
      <c r="G20" s="276"/>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A21" s="13" t="s">
        <v>173</v>
      </c>
      <c r="B21" s="48" t="s">
        <v>463</v>
      </c>
      <c r="C21" s="126">
        <v>0</v>
      </c>
      <c r="D21" s="127">
        <v>0</v>
      </c>
      <c r="E21" s="39"/>
      <c r="F21" s="304"/>
      <c r="G21" s="276"/>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53">
      <c r="A22" s="47" t="s">
        <v>174</v>
      </c>
      <c r="B22" s="13" t="s">
        <v>464</v>
      </c>
      <c r="C22" s="126">
        <v>0</v>
      </c>
      <c r="D22" s="127">
        <v>0</v>
      </c>
      <c r="E22" s="39"/>
      <c r="F22" s="304"/>
      <c r="G22" s="276"/>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53">
      <c r="A23" s="13" t="s">
        <v>175</v>
      </c>
      <c r="B23" s="13" t="s">
        <v>976</v>
      </c>
      <c r="C23" s="126">
        <v>0</v>
      </c>
      <c r="D23" s="127">
        <v>0</v>
      </c>
      <c r="E23" s="39"/>
      <c r="F23" s="304"/>
      <c r="G23" s="276"/>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53">
      <c r="A24" s="13" t="s">
        <v>176</v>
      </c>
      <c r="B24" s="13" t="s">
        <v>757</v>
      </c>
      <c r="C24" s="126">
        <v>0</v>
      </c>
      <c r="D24" s="127">
        <v>0</v>
      </c>
      <c r="E24" s="39"/>
      <c r="F24" s="304"/>
      <c r="G24" s="276"/>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53">
      <c r="A25" s="47" t="s">
        <v>177</v>
      </c>
      <c r="B25" s="13" t="s">
        <v>465</v>
      </c>
      <c r="C25" s="126">
        <v>0</v>
      </c>
      <c r="D25" s="127">
        <v>0</v>
      </c>
      <c r="E25" s="39"/>
      <c r="F25" s="304"/>
      <c r="G25" s="276"/>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53">
      <c r="A26" s="13" t="s">
        <v>178</v>
      </c>
      <c r="B26" s="13" t="s">
        <v>741</v>
      </c>
      <c r="C26" s="126">
        <v>0</v>
      </c>
      <c r="D26" s="127">
        <v>0</v>
      </c>
      <c r="E26" s="39"/>
      <c r="F26" s="304"/>
      <c r="G26" s="276"/>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row>
    <row r="27" spans="1:53">
      <c r="A27" s="13" t="s">
        <v>179</v>
      </c>
      <c r="B27" s="13" t="s">
        <v>466</v>
      </c>
      <c r="C27" s="126">
        <v>0</v>
      </c>
      <c r="D27" s="127">
        <v>0</v>
      </c>
      <c r="E27" s="39"/>
      <c r="F27" s="304"/>
      <c r="G27" s="276"/>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53">
      <c r="A28" s="47" t="s">
        <v>180</v>
      </c>
      <c r="B28" s="13" t="s">
        <v>467</v>
      </c>
      <c r="C28" s="126">
        <v>0</v>
      </c>
      <c r="D28" s="127">
        <v>0</v>
      </c>
      <c r="E28" s="39"/>
      <c r="F28" s="304"/>
      <c r="G28" s="276"/>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53" ht="13.15" customHeight="1">
      <c r="A29" s="13" t="s">
        <v>181</v>
      </c>
      <c r="B29" s="13" t="s">
        <v>468</v>
      </c>
      <c r="C29" s="126">
        <v>0</v>
      </c>
      <c r="D29" s="127">
        <v>0</v>
      </c>
      <c r="E29" s="39"/>
      <c r="F29" s="304"/>
      <c r="G29" s="276"/>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53">
      <c r="A30" s="13" t="s">
        <v>182</v>
      </c>
      <c r="B30" s="13" t="s">
        <v>469</v>
      </c>
      <c r="C30" s="126">
        <v>0</v>
      </c>
      <c r="D30" s="127">
        <v>0</v>
      </c>
      <c r="E30" s="39"/>
      <c r="F30" s="304"/>
      <c r="G30" s="276"/>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53">
      <c r="A31" s="47" t="s">
        <v>183</v>
      </c>
      <c r="B31" s="13" t="s">
        <v>470</v>
      </c>
      <c r="C31" s="126">
        <v>0</v>
      </c>
      <c r="D31" s="127">
        <v>0</v>
      </c>
      <c r="E31" s="39"/>
      <c r="F31" s="304"/>
      <c r="G31" s="276"/>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53">
      <c r="A32" s="13" t="s">
        <v>184</v>
      </c>
      <c r="B32" s="13" t="s">
        <v>471</v>
      </c>
      <c r="C32" s="126">
        <v>0</v>
      </c>
      <c r="D32" s="127">
        <v>0</v>
      </c>
      <c r="E32" s="39"/>
      <c r="F32" s="304"/>
      <c r="G32" s="276"/>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c r="A33" s="13" t="s">
        <v>185</v>
      </c>
      <c r="B33" s="13" t="s">
        <v>472</v>
      </c>
      <c r="C33" s="126">
        <v>0</v>
      </c>
      <c r="D33" s="127">
        <v>0</v>
      </c>
      <c r="E33" s="39"/>
      <c r="F33" s="304"/>
      <c r="G33" s="276"/>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c r="A34" s="47" t="s">
        <v>186</v>
      </c>
      <c r="B34" s="13" t="s">
        <v>473</v>
      </c>
      <c r="C34" s="126">
        <v>0</v>
      </c>
      <c r="D34" s="127">
        <v>0</v>
      </c>
      <c r="E34" s="39"/>
      <c r="F34" s="304"/>
      <c r="G34" s="276"/>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ht="25.5">
      <c r="A35" s="13" t="s">
        <v>187</v>
      </c>
      <c r="B35" s="13" t="s">
        <v>993</v>
      </c>
      <c r="C35" s="126">
        <v>0</v>
      </c>
      <c r="D35" s="156"/>
      <c r="E35" s="39"/>
      <c r="F35" s="304"/>
      <c r="G35" s="276"/>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c r="A36" s="16" t="s">
        <v>188</v>
      </c>
      <c r="B36" s="16" t="s">
        <v>474</v>
      </c>
      <c r="C36" s="170">
        <f>SUM(C6:C34)</f>
        <v>0</v>
      </c>
      <c r="D36" s="170">
        <f>SUM(D6:D34)</f>
        <v>0</v>
      </c>
      <c r="E36" s="39"/>
      <c r="F36" s="305"/>
      <c r="G36" s="276"/>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c r="A37" s="47" t="s">
        <v>189</v>
      </c>
      <c r="B37" s="13" t="s">
        <v>459</v>
      </c>
      <c r="C37" s="126">
        <v>0</v>
      </c>
      <c r="D37" s="127">
        <v>0</v>
      </c>
      <c r="E37" s="39"/>
      <c r="F37" s="303" t="s">
        <v>256</v>
      </c>
      <c r="G37" s="276"/>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c r="A38" s="13" t="s">
        <v>190</v>
      </c>
      <c r="B38" s="13" t="s">
        <v>526</v>
      </c>
      <c r="C38" s="126">
        <v>0</v>
      </c>
      <c r="D38" s="127">
        <v>0</v>
      </c>
      <c r="E38" s="39"/>
      <c r="F38" s="304"/>
      <c r="G38" s="276"/>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c r="A39" s="13" t="s">
        <v>191</v>
      </c>
      <c r="B39" s="13" t="s">
        <v>527</v>
      </c>
      <c r="C39" s="126">
        <v>0</v>
      </c>
      <c r="D39" s="127">
        <v>0</v>
      </c>
      <c r="E39" s="39"/>
      <c r="F39" s="304"/>
      <c r="G39" s="276"/>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c r="A40" s="47" t="s">
        <v>758</v>
      </c>
      <c r="B40" s="13" t="s">
        <v>759</v>
      </c>
      <c r="C40" s="126">
        <v>0</v>
      </c>
      <c r="D40" s="127">
        <v>0</v>
      </c>
      <c r="E40" s="39"/>
      <c r="F40" s="304"/>
      <c r="G40" s="276"/>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c r="A41" s="13" t="s">
        <v>760</v>
      </c>
      <c r="B41" s="13" t="s">
        <v>530</v>
      </c>
      <c r="C41" s="126">
        <v>0</v>
      </c>
      <c r="D41" s="127">
        <v>0</v>
      </c>
      <c r="E41" s="39"/>
      <c r="F41" s="304"/>
      <c r="G41" s="276"/>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c r="A42" s="13" t="s">
        <v>761</v>
      </c>
      <c r="B42" s="13" t="s">
        <v>531</v>
      </c>
      <c r="C42" s="126">
        <v>0</v>
      </c>
      <c r="D42" s="127">
        <v>0</v>
      </c>
      <c r="E42" s="39"/>
      <c r="F42" s="304"/>
      <c r="G42" s="276"/>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ht="13.15" customHeight="1">
      <c r="A43" s="47" t="s">
        <v>762</v>
      </c>
      <c r="B43" s="13" t="s">
        <v>532</v>
      </c>
      <c r="C43" s="126">
        <v>0</v>
      </c>
      <c r="D43" s="127">
        <v>0</v>
      </c>
      <c r="E43" s="39"/>
      <c r="F43" s="304"/>
      <c r="G43" s="276"/>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ht="25.5">
      <c r="A44" s="13" t="s">
        <v>763</v>
      </c>
      <c r="B44" s="13" t="s">
        <v>752</v>
      </c>
      <c r="C44" s="126">
        <v>0</v>
      </c>
      <c r="D44" s="127">
        <v>0</v>
      </c>
      <c r="E44" s="39"/>
      <c r="F44" s="304"/>
      <c r="G44" s="276"/>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ht="25.5">
      <c r="A45" s="13" t="s">
        <v>764</v>
      </c>
      <c r="B45" s="13" t="s">
        <v>765</v>
      </c>
      <c r="C45" s="126">
        <v>0</v>
      </c>
      <c r="D45" s="127">
        <v>0</v>
      </c>
      <c r="E45" s="39"/>
      <c r="F45" s="304"/>
      <c r="G45" s="276"/>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ht="25.5">
      <c r="A46" s="47" t="s">
        <v>195</v>
      </c>
      <c r="B46" s="13" t="s">
        <v>489</v>
      </c>
      <c r="C46" s="126">
        <v>0</v>
      </c>
      <c r="D46" s="127">
        <v>0</v>
      </c>
      <c r="E46" s="39"/>
      <c r="F46" s="304"/>
      <c r="G46" s="276"/>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ht="25.5">
      <c r="A47" s="13" t="s">
        <v>196</v>
      </c>
      <c r="B47" s="13" t="s">
        <v>488</v>
      </c>
      <c r="C47" s="126">
        <v>0</v>
      </c>
      <c r="D47" s="127">
        <v>0</v>
      </c>
      <c r="E47" s="39"/>
      <c r="F47" s="30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c r="A48" s="13" t="s">
        <v>314</v>
      </c>
      <c r="B48" s="13" t="s">
        <v>1031</v>
      </c>
      <c r="C48" s="126">
        <v>0</v>
      </c>
      <c r="D48" s="127">
        <v>0</v>
      </c>
      <c r="E48" s="39"/>
      <c r="F48" s="304"/>
      <c r="G48" s="276"/>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1:53">
      <c r="A49" s="47" t="s">
        <v>197</v>
      </c>
      <c r="B49" s="13" t="s">
        <v>756</v>
      </c>
      <c r="C49" s="126">
        <v>0</v>
      </c>
      <c r="D49" s="127">
        <v>0</v>
      </c>
      <c r="E49" s="39"/>
      <c r="F49" s="304"/>
      <c r="G49" s="276"/>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1:53">
      <c r="A50" s="13" t="s">
        <v>198</v>
      </c>
      <c r="B50" s="13" t="s">
        <v>463</v>
      </c>
      <c r="C50" s="126">
        <v>0</v>
      </c>
      <c r="D50" s="127">
        <v>0</v>
      </c>
      <c r="E50" s="39"/>
      <c r="F50" s="304"/>
      <c r="G50" s="276"/>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1:53">
      <c r="A51" s="13" t="s">
        <v>199</v>
      </c>
      <c r="B51" s="13" t="s">
        <v>464</v>
      </c>
      <c r="C51" s="126">
        <v>0</v>
      </c>
      <c r="D51" s="127">
        <v>0</v>
      </c>
      <c r="E51" s="39"/>
      <c r="F51" s="304"/>
      <c r="G51" s="276"/>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1:53">
      <c r="A52" s="47" t="s">
        <v>200</v>
      </c>
      <c r="B52" s="13" t="s">
        <v>757</v>
      </c>
      <c r="C52" s="126">
        <v>0</v>
      </c>
      <c r="D52" s="127">
        <v>0</v>
      </c>
      <c r="E52" s="39"/>
      <c r="F52" s="304"/>
      <c r="G52" s="276"/>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1:53">
      <c r="A53" s="13" t="s">
        <v>201</v>
      </c>
      <c r="B53" s="3" t="s">
        <v>978</v>
      </c>
      <c r="C53" s="126">
        <v>0</v>
      </c>
      <c r="D53" s="126">
        <v>0</v>
      </c>
      <c r="E53" s="39"/>
      <c r="F53" s="304"/>
      <c r="G53" s="276"/>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1:53">
      <c r="A54" s="13" t="s">
        <v>766</v>
      </c>
      <c r="B54" s="13" t="s">
        <v>475</v>
      </c>
      <c r="C54" s="126">
        <v>0</v>
      </c>
      <c r="D54" s="127">
        <v>0</v>
      </c>
      <c r="E54" s="39"/>
      <c r="F54" s="305"/>
      <c r="G54" s="276"/>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1:53">
      <c r="A55" s="38"/>
      <c r="B55" s="39"/>
      <c r="C55" s="130" t="s">
        <v>665</v>
      </c>
      <c r="D55" s="131"/>
      <c r="E55" s="39"/>
      <c r="F55" s="39"/>
    </row>
    <row r="56" spans="1:53">
      <c r="C56" s="40" t="s">
        <v>665</v>
      </c>
      <c r="F56" s="40" t="s">
        <v>665</v>
      </c>
    </row>
    <row r="57" spans="1:53">
      <c r="C57" s="40" t="s">
        <v>665</v>
      </c>
    </row>
    <row r="58" spans="1:53">
      <c r="C58" s="40" t="s">
        <v>665</v>
      </c>
    </row>
  </sheetData>
  <sheetProtection password="CAE7" sheet="1" objects="1" scenarios="1" formatCells="0" formatColumns="0" formatRows="0" insertColumns="0" insertRows="0"/>
  <mergeCells count="5">
    <mergeCell ref="A5:B5"/>
    <mergeCell ref="A4:D4"/>
    <mergeCell ref="F6:F36"/>
    <mergeCell ref="F37:F54"/>
    <mergeCell ref="C2:D2"/>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Formulario</vt:lpstr>
    </vt:vector>
  </TitlesOfParts>
  <Company>DIAN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JPEREZP</dc:creator>
  <cp:lastModifiedBy>Lenovo</cp:lastModifiedBy>
  <cp:lastPrinted>2012-05-02T13:46:25Z</cp:lastPrinted>
  <dcterms:created xsi:type="dcterms:W3CDTF">2005-10-20T15:55:10Z</dcterms:created>
  <dcterms:modified xsi:type="dcterms:W3CDTF">2016-04-07T13:54:50Z</dcterms:modified>
</cp:coreProperties>
</file>