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illiam\Dropbox\Aplicativos consultor\"/>
    </mc:Choice>
  </mc:AlternateContent>
  <workbookProtection workbookPassword="C927" lockStructure="1"/>
  <bookViews>
    <workbookView xWindow="0" yWindow="0" windowWidth="20490" windowHeight="7005" tabRatio="290" activeTab="1"/>
  </bookViews>
  <sheets>
    <sheet name="Tablas" sheetId="1" r:id="rId1"/>
    <sheet name="MENU" sheetId="3" r:id="rId2"/>
    <sheet name="Formulario" sheetId="4" r:id="rId3"/>
    <sheet name="claves" sheetId="5" r:id="rId4"/>
    <sheet name="Anexos" sheetId="6"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 i="3" l="1"/>
  <c r="G36" i="3" l="1"/>
  <c r="G37" i="3"/>
  <c r="G38" i="3"/>
  <c r="G39" i="3"/>
  <c r="G34" i="3"/>
  <c r="S2" i="1"/>
  <c r="D41" i="3" l="1"/>
  <c r="AK40" i="4"/>
  <c r="AK39" i="4"/>
  <c r="D40" i="3"/>
  <c r="G40" i="3" s="1"/>
  <c r="AK21" i="4"/>
  <c r="G33" i="3" l="1"/>
  <c r="G42" i="3" s="1"/>
  <c r="G62" i="1" l="1"/>
  <c r="G59" i="1"/>
  <c r="G61" i="1"/>
  <c r="G60" i="1"/>
  <c r="D42" i="3" l="1"/>
  <c r="AK20" i="4"/>
  <c r="AK37" i="4" l="1"/>
  <c r="G57" i="3" l="1"/>
  <c r="AK34" i="4" s="1"/>
  <c r="E47" i="3"/>
  <c r="G47" i="3" s="1"/>
  <c r="O15" i="4" l="1"/>
  <c r="N53" i="4" l="1"/>
  <c r="D43" i="3"/>
  <c r="K60" i="4"/>
  <c r="G35" i="3" l="1"/>
  <c r="AK43" i="4" s="1"/>
  <c r="AK38" i="4"/>
  <c r="AK41" i="4" s="1"/>
  <c r="AK45" i="4" l="1"/>
  <c r="G58" i="3"/>
  <c r="AK23" i="4" s="1"/>
  <c r="G54" i="3"/>
  <c r="AK31" i="4" s="1"/>
  <c r="H51" i="4"/>
  <c r="AL19" i="4"/>
  <c r="S19" i="4"/>
  <c r="AJ15" i="4" l="1"/>
  <c r="AD15" i="4"/>
  <c r="X15" i="4"/>
  <c r="P15" i="4"/>
  <c r="D15" i="4"/>
  <c r="D17" i="4"/>
  <c r="AP17" i="4"/>
  <c r="E8" i="4"/>
  <c r="F8" i="3" l="1"/>
  <c r="E8" i="3"/>
  <c r="F9" i="3" l="1"/>
  <c r="G9" i="3" s="1"/>
  <c r="R3" i="1" l="1"/>
  <c r="R2" i="1"/>
  <c r="R4" i="1" l="1"/>
  <c r="R7" i="1" s="1"/>
  <c r="G56" i="3"/>
  <c r="AK33" i="4" s="1"/>
  <c r="G55" i="3"/>
  <c r="AK32" i="4" s="1"/>
  <c r="G53" i="3"/>
  <c r="AK30" i="4" s="1"/>
  <c r="G52" i="3"/>
  <c r="AK29" i="4" s="1"/>
  <c r="C33" i="3"/>
  <c r="C42" i="3"/>
  <c r="C34" i="3"/>
  <c r="AK24" i="4"/>
  <c r="L4" i="1"/>
  <c r="L2" i="1"/>
  <c r="D76" i="3"/>
  <c r="D25" i="3"/>
  <c r="D26" i="3" s="1"/>
  <c r="R8" i="1" l="1"/>
  <c r="R52" i="1"/>
  <c r="AK22" i="4"/>
  <c r="C38" i="3"/>
  <c r="H38" i="3" s="1"/>
  <c r="C37" i="3"/>
  <c r="H37" i="3" s="1"/>
  <c r="C36" i="3"/>
  <c r="C39" i="3"/>
  <c r="H39" i="3" s="1"/>
  <c r="R37" i="1"/>
  <c r="R50" i="1"/>
  <c r="K35" i="1"/>
  <c r="P37" i="1"/>
  <c r="P26" i="1"/>
  <c r="P15" i="1"/>
  <c r="P38" i="1"/>
  <c r="P27" i="1"/>
  <c r="P16" i="1"/>
  <c r="P35" i="1"/>
  <c r="P24" i="1"/>
  <c r="P13" i="1"/>
  <c r="P36" i="1"/>
  <c r="P25" i="1"/>
  <c r="P14" i="1"/>
  <c r="L52" i="1"/>
  <c r="Q51" i="1"/>
  <c r="Q38" i="1"/>
  <c r="Q27" i="1"/>
  <c r="Q16" i="1"/>
  <c r="Q50" i="1"/>
  <c r="Q35" i="1"/>
  <c r="Q24" i="1"/>
  <c r="Q13" i="1"/>
  <c r="Q49" i="1"/>
  <c r="Q36" i="1"/>
  <c r="Q25" i="1"/>
  <c r="Q14" i="1"/>
  <c r="Q52" i="1"/>
  <c r="Q37" i="1"/>
  <c r="Q26" i="1"/>
  <c r="Q15" i="1"/>
  <c r="K15" i="1"/>
  <c r="K16" i="1"/>
  <c r="K26" i="1"/>
  <c r="K38" i="1"/>
  <c r="K24" i="1"/>
  <c r="K37" i="1"/>
  <c r="K13" i="1"/>
  <c r="K27" i="1"/>
  <c r="K36" i="1"/>
  <c r="K14" i="1"/>
  <c r="K25" i="1"/>
  <c r="L15" i="1"/>
  <c r="L26" i="1"/>
  <c r="L37" i="1"/>
  <c r="L51" i="1"/>
  <c r="L14" i="1"/>
  <c r="L25" i="1"/>
  <c r="L36" i="1"/>
  <c r="L50" i="1"/>
  <c r="L13" i="1"/>
  <c r="L24" i="1"/>
  <c r="L35" i="1"/>
  <c r="L49" i="1"/>
  <c r="L16" i="1"/>
  <c r="L27" i="1"/>
  <c r="L38" i="1"/>
  <c r="S37" i="1" l="1"/>
  <c r="R35" i="1"/>
  <c r="S35" i="1" s="1"/>
  <c r="R13" i="1"/>
  <c r="R49" i="1"/>
  <c r="S49" i="1" s="1"/>
  <c r="R38" i="1"/>
  <c r="S38" i="1" s="1"/>
  <c r="R24" i="1"/>
  <c r="S24" i="1" s="1"/>
  <c r="R51" i="1"/>
  <c r="R36" i="1"/>
  <c r="S36" i="1" s="1"/>
  <c r="E50" i="3"/>
  <c r="G50" i="3" s="1"/>
  <c r="AK27" i="4" s="1"/>
  <c r="S26" i="1"/>
  <c r="S27" i="1"/>
  <c r="S52" i="1"/>
  <c r="S50" i="1"/>
  <c r="S13" i="1"/>
  <c r="S14" i="1"/>
  <c r="S15" i="1"/>
  <c r="S16" i="1"/>
  <c r="E49" i="3"/>
  <c r="G49" i="3" s="1"/>
  <c r="AK26" i="4" s="1"/>
  <c r="E51" i="3"/>
  <c r="G51" i="3" s="1"/>
  <c r="AK28" i="4" s="1"/>
  <c r="E48" i="3"/>
  <c r="G48" i="3" l="1"/>
  <c r="AK25" i="4" s="1"/>
  <c r="AK35" i="4" s="1"/>
  <c r="AS26" i="4"/>
  <c r="C52" i="1"/>
  <c r="C51" i="1"/>
  <c r="C50" i="1"/>
  <c r="C38" i="1"/>
  <c r="C37" i="1"/>
  <c r="C36" i="1"/>
  <c r="C27" i="1"/>
  <c r="R27" i="1" s="1"/>
  <c r="C26" i="1"/>
  <c r="R26" i="1" s="1"/>
  <c r="C25" i="1"/>
  <c r="R25" i="1" s="1"/>
  <c r="S25" i="1" s="1"/>
  <c r="C16" i="1"/>
  <c r="R16" i="1" s="1"/>
  <c r="C15" i="1"/>
  <c r="R15" i="1" s="1"/>
  <c r="C14" i="1"/>
  <c r="R14" i="1" s="1"/>
  <c r="G59" i="3" l="1"/>
  <c r="G61" i="3" l="1"/>
  <c r="N6" i="1" s="1"/>
  <c r="S7" i="1" l="1"/>
  <c r="M6" i="1"/>
  <c r="S8" i="1" l="1"/>
  <c r="M7" i="1" l="1"/>
  <c r="M35" i="1" s="1"/>
  <c r="N35" i="1" s="1"/>
  <c r="M25" i="1" l="1"/>
  <c r="N25" i="1" s="1"/>
  <c r="M38" i="1"/>
  <c r="N38" i="1" s="1"/>
  <c r="M50" i="1"/>
  <c r="N50" i="1" s="1"/>
  <c r="M51" i="1"/>
  <c r="N51" i="1" s="1"/>
  <c r="S51" i="1" s="1"/>
  <c r="S57" i="1" s="1"/>
  <c r="M52" i="1"/>
  <c r="N52" i="1" s="1"/>
  <c r="M16" i="1"/>
  <c r="N16" i="1" s="1"/>
  <c r="AK36" i="4"/>
  <c r="N7" i="1"/>
  <c r="M27" i="1"/>
  <c r="N27" i="1" s="1"/>
  <c r="M24" i="1"/>
  <c r="N24" i="1" s="1"/>
  <c r="M26" i="1"/>
  <c r="N26" i="1" s="1"/>
  <c r="M37" i="1"/>
  <c r="N37" i="1" s="1"/>
  <c r="M49" i="1"/>
  <c r="N49" i="1" s="1"/>
  <c r="M14" i="1"/>
  <c r="N14" i="1" s="1"/>
  <c r="M15" i="1"/>
  <c r="N15" i="1" s="1"/>
  <c r="M36" i="1"/>
  <c r="N36" i="1" s="1"/>
  <c r="M13" i="1"/>
  <c r="N13" i="1" s="1"/>
  <c r="N57" i="1" l="1"/>
  <c r="G62" i="3" s="1"/>
  <c r="AK42" i="4" s="1"/>
  <c r="AK44" i="4" s="1"/>
  <c r="AK46" i="4" s="1"/>
  <c r="AK48" i="4" s="1"/>
  <c r="AI52" i="4" s="1"/>
</calcChain>
</file>

<file path=xl/comments1.xml><?xml version="1.0" encoding="utf-8"?>
<comments xmlns="http://schemas.openxmlformats.org/spreadsheetml/2006/main">
  <authors>
    <author>Lenovo</author>
  </authors>
  <commentList>
    <comment ref="M6" authorId="0" shapeId="0">
      <text>
        <r>
          <rPr>
            <b/>
            <sz val="9"/>
            <color indexed="81"/>
            <rFont val="Tahoma"/>
            <family val="2"/>
          </rPr>
          <t>Base gravable del año</t>
        </r>
      </text>
    </comment>
    <comment ref="N6" authorId="0" shapeId="0">
      <text>
        <r>
          <rPr>
            <b/>
            <sz val="9"/>
            <color indexed="81"/>
            <rFont val="Tahoma"/>
            <family val="2"/>
          </rPr>
          <t>Base gravable del año  sin valor de normalización tributaria Par. 5  Art. 4 ley 1739</t>
        </r>
      </text>
    </comment>
    <comment ref="M7" authorId="0" shapeId="0">
      <text>
        <r>
          <rPr>
            <b/>
            <sz val="9"/>
            <color indexed="81"/>
            <rFont val="Tahoma"/>
            <family val="2"/>
          </rPr>
          <t>Base gravable a liquidar</t>
        </r>
      </text>
    </comment>
    <comment ref="S7" authorId="0" shapeId="0">
      <text>
        <r>
          <rPr>
            <b/>
            <sz val="9"/>
            <color indexed="81"/>
            <rFont val="Tahoma"/>
            <family val="2"/>
          </rPr>
          <t>Lenovo:</t>
        </r>
        <r>
          <rPr>
            <sz val="9"/>
            <color indexed="81"/>
            <rFont val="Tahoma"/>
            <family val="2"/>
          </rPr>
          <t xml:space="preserve">
MINIMA ENTRE LAS DOS</t>
        </r>
      </text>
    </comment>
    <comment ref="S8" authorId="0" shapeId="0">
      <text>
        <r>
          <rPr>
            <b/>
            <sz val="9"/>
            <color indexed="81"/>
            <rFont val="Tahoma"/>
            <family val="2"/>
          </rPr>
          <t>MAXIMA ENTRE LAS DOS</t>
        </r>
      </text>
    </comment>
  </commentList>
</comments>
</file>

<file path=xl/comments2.xml><?xml version="1.0" encoding="utf-8"?>
<comments xmlns="http://schemas.openxmlformats.org/spreadsheetml/2006/main">
  <authors>
    <author>Lenovo</author>
  </authors>
  <commentList>
    <comment ref="B48" authorId="0" shapeId="0">
      <text>
        <r>
          <rPr>
            <sz val="9"/>
            <color indexed="81"/>
            <rFont val="Tahoma"/>
            <family val="2"/>
          </rPr>
          <t xml:space="preserve">
2. El valor patrimonial neto de las acciones, cuotas o partes de interés en sociedades nacionales poseídas directamente o a través de fiducias mercantiles o fondos de inversión colectiva, fondos de pensiones voluntarias, seguros de pensiones voluntarias o seguros de vida individual determinado conforme a las siguientes reglas: En el caso de acciones, cuotas o partes de interés de sociedades nacionales, poseídas a través de fiducias mercantiles o fondos de inversión colectiva, fondos de pensiones voluntarias, seguros de pensiones voluntarias o seguros de vida individual el valor patrimonial neto a excluir será el equivalente al porcentaje que dichas acciones, cuotas o partes de interés tengan en el total del patrimonio bruto del patrimonio autónomo o del fondo de inversión colectiva, del fondo de pensiones voluntarias, de la entidad aseguradora de vida, según sea el caso, en proporción a la participación del contribuyente.</t>
        </r>
      </text>
    </comment>
    <comment ref="B53" authorId="0" shapeId="0">
      <text>
        <r>
          <rPr>
            <sz val="9"/>
            <color indexed="81"/>
            <rFont val="Tahoma"/>
            <family val="2"/>
          </rPr>
          <t>Numerales 4 y 5  art. 292-2 ET
4. Las sociedades y entidades extranjeras respecto de su riqueza poseída directamente en el país, salvo las excepciones previstas en los tratados internacionales y en el derecho interno.
5. Las sociedades y entidades extranjeras respecto de su riqueza poseída indirectamente a través de sucursales o establecimientos permanentes en el país, salvo las excepciones previstas en los tratados internacionales y en el derecho interno.</t>
        </r>
      </text>
    </comment>
    <comment ref="B54" authorId="0" shapeId="0">
      <text>
        <r>
          <rPr>
            <sz val="9"/>
            <color indexed="81"/>
            <rFont val="Tahoma"/>
            <family val="2"/>
          </rPr>
          <t>Numerales 4 y 5  art. 292-2 ET
4. Las sociedades y entidades extranjeras respecto de su riqueza poseída directamente en el país, salvo las excepciones previstas en los tratados internacionales y en el derecho interno.
5. Las sociedades y entidades extranjeras respecto de su riqueza poseída indirectamente a través de sucursales o establecimientos permanentes en el país, salvo las excepciones previstas en los tratados internacionales y en el derecho interno.</t>
        </r>
      </text>
    </comment>
    <comment ref="B56" authorId="0" shapeId="0">
      <text>
        <r>
          <rPr>
            <sz val="9"/>
            <color indexed="81"/>
            <rFont val="Tahoma"/>
            <family val="2"/>
          </rPr>
          <t xml:space="preserve">4. Las cooperativas, sus asociaciones, uniones, ligas centrales, organismos de grado superior de carácter financiero, las asociaciones mutualistas, instituciones auxiliares del cooperativismo, confederaciones cooperativas, previstas en la legislación cooperativa, vigilados por alguna superintendencia u organismos de control. </t>
        </r>
      </text>
    </comment>
  </commentList>
</comments>
</file>

<file path=xl/sharedStrings.xml><?xml version="1.0" encoding="utf-8"?>
<sst xmlns="http://schemas.openxmlformats.org/spreadsheetml/2006/main" count="267" uniqueCount="177">
  <si>
    <t>TABLA IMPUESTO A LA RIQUEZA PERSONAS JURIDICAS AÑO 2015</t>
  </si>
  <si>
    <t>RANGOS DE BASE GRAVABLE EN $</t>
  </si>
  <si>
    <t>TARIFA MARGINAL</t>
  </si>
  <si>
    <t>IMPUESTO</t>
  </si>
  <si>
    <t>Límite inferior</t>
  </si>
  <si>
    <t>límite superior</t>
  </si>
  <si>
    <t>&gt;</t>
  </si>
  <si>
    <t xml:space="preserve">&lt; </t>
  </si>
  <si>
    <t>(Base gravable)*0,20%</t>
  </si>
  <si>
    <t>&gt;=</t>
  </si>
  <si>
    <t>((Base gravable - $ 2.000.000.000)*0,35%)+ $4.000.000</t>
  </si>
  <si>
    <t>((Base gravable - $ 3.000.000.000)*0,75%)+ $7.500.000</t>
  </si>
  <si>
    <t>En adelante</t>
  </si>
  <si>
    <t>((Base gravable - $5.000.000.000)*1,15%)+ $22.500.000</t>
  </si>
  <si>
    <t>TABLA IMPUESTO A LA RIQUEZA PERSONAS JURIDICAS AÑO 2016</t>
  </si>
  <si>
    <t>(Base gravable)*0,15%</t>
  </si>
  <si>
    <t>((Base gravable - $ 2.000.000.000)*0,25%)+ $3.000.000</t>
  </si>
  <si>
    <t>((Base gravable - $ 3.000.000.000)*0,50%)+ $5.500.000</t>
  </si>
  <si>
    <t>((Base gravable - $5.000.000.000)*1,00%)+ $15.500.000</t>
  </si>
  <si>
    <t>TABLA IMPUESTO A LA RIQUEZA PERSONAS JURIDICAS AÑO 2017</t>
  </si>
  <si>
    <t>(Base gravable)*0,05%</t>
  </si>
  <si>
    <t>((Base gravable - $ 2.000.000.000)*0,10%)+ $1.000.000</t>
  </si>
  <si>
    <t>((Base gravable - $ 3.000.000.000)*0,20%)+ $2.000.000</t>
  </si>
  <si>
    <t>((Base gravable - $5.000.000.000)*0,40%)+ $6.000.000</t>
  </si>
  <si>
    <t>NATURALES</t>
  </si>
  <si>
    <t>TABLA IMPUESTO A LA RIQUEZA PERSONAS NATURALES</t>
  </si>
  <si>
    <t>(Base gravable)*0,125%</t>
  </si>
  <si>
    <t>((Base gravable - $ 2.000.000.000)*0,35%)+ $2.500.000</t>
  </si>
  <si>
    <t>((Base gravable - $ 3.000.000.000)*0,75%)+ $6.000.000</t>
  </si>
  <si>
    <t>((Base gravable - $5.000.000.000)*1,50%)+ $21.000.000</t>
  </si>
  <si>
    <t>JURIDICAS</t>
  </si>
  <si>
    <t>NORMALIZACION TRIBUTARIA</t>
  </si>
  <si>
    <t>TARIFAS</t>
  </si>
  <si>
    <t>P. Natural</t>
  </si>
  <si>
    <t>Año</t>
  </si>
  <si>
    <t>T. Contribuyente</t>
  </si>
  <si>
    <t>P. Juridica</t>
  </si>
  <si>
    <t>VALIDACION</t>
  </si>
  <si>
    <t>DATOS GENERALES DEL DECLARANTE</t>
  </si>
  <si>
    <t>RAZON SOCIAL</t>
  </si>
  <si>
    <t>NIT</t>
  </si>
  <si>
    <t xml:space="preserve"> </t>
  </si>
  <si>
    <t>SEGUNDO NOMBRE</t>
  </si>
  <si>
    <t>PRIMER APELLIDO</t>
  </si>
  <si>
    <t>SEGUNDO APELLIDO</t>
  </si>
  <si>
    <t>DV</t>
  </si>
  <si>
    <t>CODIGO DE LA DIRECCION SECCIONAL</t>
  </si>
  <si>
    <t>DATOS DE QUIENES FIRMAN COMO REPRESENTANTES DEL DECLARANTE</t>
  </si>
  <si>
    <t xml:space="preserve">NIT DEL REPRESENTANTE LEGAL </t>
  </si>
  <si>
    <t xml:space="preserve">Primer Apellido  </t>
  </si>
  <si>
    <t xml:space="preserve">Segundo Apellido  </t>
  </si>
  <si>
    <t xml:space="preserve">Primer Nombre  </t>
  </si>
  <si>
    <t xml:space="preserve">Otros Nombres  </t>
  </si>
  <si>
    <t>Código de representación legal</t>
  </si>
  <si>
    <t>NIT DEL CONTADOR Ó REVISOR FISCAL</t>
  </si>
  <si>
    <t>NÚMERO TARJETA PROFESIONAL</t>
  </si>
  <si>
    <t>DATOS PARA LA LIQUIDACION</t>
  </si>
  <si>
    <t>DETALLE</t>
  </si>
  <si>
    <t>LIQUIDACION</t>
  </si>
  <si>
    <t>TIPO DE CONTRIBUYENTE</t>
  </si>
  <si>
    <t>%  PATRIMONIAL NETO</t>
  </si>
  <si>
    <t>LIQUIDACIÓN A 1 DE ENERO DE</t>
  </si>
  <si>
    <t>PATRIMONIO BRUTO A 1 DE ENERO DE</t>
  </si>
  <si>
    <t xml:space="preserve">DEUDAS A 1 DE ENERO DE </t>
  </si>
  <si>
    <t>PATRIMONIO LIQUIDO A 1 DE ENERO DE</t>
  </si>
  <si>
    <t>1. Las primeras 12.200 UVT del valor patrimonial de la casa o apartamento de habitación (Sólo para P. Naturales)</t>
  </si>
  <si>
    <t>2. El valor patrimonial neto de las acciones, cuotas o partes de intereses  en sociedades nacionales poseidas directamente o indirectamente…Leer comentario……</t>
  </si>
  <si>
    <t>% DE INFLACIÓN CERTIFICADA POR EL DANE AÑO ANTERIOR AL DECLARADO</t>
  </si>
  <si>
    <t>BASE GRAVABLE</t>
  </si>
  <si>
    <t>TOTAL EXCLUSIONES</t>
  </si>
  <si>
    <t>IMPUESTO A LA RIQUEZA</t>
  </si>
  <si>
    <t>BASE FIJA 2015</t>
  </si>
  <si>
    <t>INFLACION 25%</t>
  </si>
  <si>
    <t>VALOR VARIABLE</t>
  </si>
  <si>
    <t>BASE GRAVABLE &gt;</t>
  </si>
  <si>
    <t>BASE GRAVABLE &lt;</t>
  </si>
  <si>
    <t>BASE GRAVABLE AÑO</t>
  </si>
  <si>
    <t>BASE GRAVABLE FIJA</t>
  </si>
  <si>
    <t>NO SE USÓ</t>
  </si>
  <si>
    <t>1. Año</t>
  </si>
  <si>
    <t xml:space="preserve">                                                                                                                                                                                                        </t>
  </si>
  <si>
    <t>4. N. de Formulario</t>
  </si>
  <si>
    <t>COLOMBIA</t>
  </si>
  <si>
    <t>UN COMPROMISO QUE NO PODEMOS EVADIR</t>
  </si>
  <si>
    <t>Datos del Declarante</t>
  </si>
  <si>
    <t xml:space="preserve"> 5. Número de Identificación Tributaria (NIT)</t>
  </si>
  <si>
    <t>6. DV.</t>
  </si>
  <si>
    <t>7. Primer apellido</t>
  </si>
  <si>
    <t>8. Segundo apellido</t>
  </si>
  <si>
    <t>9. Primer nombre</t>
  </si>
  <si>
    <t>10. Otros nombres</t>
  </si>
  <si>
    <t>-</t>
  </si>
  <si>
    <t>11. Razon social</t>
  </si>
  <si>
    <t>12.Cód. Dirección
seccional</t>
  </si>
  <si>
    <t>Sanciones</t>
  </si>
  <si>
    <t>Pagos</t>
  </si>
  <si>
    <t>981. Cód Representación</t>
  </si>
  <si>
    <t>997. Espacio exclusico  para el sello de la entidad recaudadora</t>
  </si>
  <si>
    <t>Firma del declarante o de quien lo representa:</t>
  </si>
  <si>
    <r>
      <t xml:space="preserve">980. Pago total $
</t>
    </r>
    <r>
      <rPr>
        <sz val="10"/>
        <rFont val="Arial"/>
        <family val="2"/>
      </rPr>
      <t>(Sume 38 a 40)</t>
    </r>
  </si>
  <si>
    <t>982.  Código Contador o Revisor Fiscal</t>
  </si>
  <si>
    <t>Firma de contador o revisor Fiscal</t>
  </si>
  <si>
    <t>983  N. de Tarjeta Profesional</t>
  </si>
  <si>
    <t>BORRADOR</t>
  </si>
  <si>
    <t>996. Espacio para el adhesivo de la entidad recaudadora
(Número del adhesivo)</t>
  </si>
  <si>
    <t>www.consultorcontable.com</t>
  </si>
  <si>
    <t>Diseño: William Dussán Salazar</t>
  </si>
  <si>
    <t>IMPUESTO NORMALIZACIÓN TRIBUTARIA</t>
  </si>
  <si>
    <r>
      <rPr>
        <b/>
        <sz val="8"/>
        <color theme="1"/>
        <rFont val="Tahoma"/>
        <family val="2"/>
      </rPr>
      <t>Diseño</t>
    </r>
    <r>
      <rPr>
        <sz val="8"/>
        <color theme="1"/>
        <rFont val="Tahoma"/>
        <family val="2"/>
      </rPr>
      <t>: William Dussán Salazar</t>
    </r>
  </si>
  <si>
    <t>VALOR UVT (AÑO GRAVABLE)</t>
  </si>
  <si>
    <t>DHVG CONSULTING SAS</t>
  </si>
  <si>
    <r>
      <rPr>
        <b/>
        <sz val="11"/>
        <color rgb="FFFF0000"/>
        <rFont val="Calibri"/>
        <family val="2"/>
        <scheme val="minor"/>
      </rPr>
      <t>MENOS</t>
    </r>
    <r>
      <rPr>
        <b/>
        <sz val="11"/>
        <color theme="1"/>
        <rFont val="Calibri"/>
        <family val="2"/>
        <scheme val="minor"/>
      </rPr>
      <t xml:space="preserve"> EXCLUSIONES Art 295-2 ET</t>
    </r>
  </si>
  <si>
    <t>Si es una corrección indique    25 Cód.</t>
  </si>
  <si>
    <t xml:space="preserve">           26.  Número de formulario anterior</t>
  </si>
  <si>
    <t>27. Extranjero con menos de cinco años de residencia en el pais marque "x"</t>
  </si>
  <si>
    <t>28. Es beneficiario de un convenio para evitar la doble imposición (marque "x")</t>
  </si>
  <si>
    <t>Extranjero con menos de cinco años de residencia en el pais marque "x"</t>
  </si>
  <si>
    <t>Es beneficiario de un convenio para evitar la doble imposición (marque "x")</t>
  </si>
  <si>
    <t>Impuesto a la riqueza</t>
  </si>
  <si>
    <t>Impuesto a la Riqueza</t>
  </si>
  <si>
    <t>Patrimonio Liquido  (29-30)</t>
  </si>
  <si>
    <t>Exclusiones (art. 295-2 del ET y convenios)</t>
  </si>
  <si>
    <t xml:space="preserve"> Valor patrimonial de la casa o apartamento de habitación (sólo personas naturales, las primeras 12.200 UVT)</t>
  </si>
  <si>
    <t>Valor patrimonial neto de las acciones o aportes en sociedades nacionales</t>
  </si>
  <si>
    <t>Valor patrimonial neto de los bienes inmuebles de beneficio y uso público de las empresas públicas de transporte masivo de pasajeros</t>
  </si>
  <si>
    <t xml:space="preserve"> Valor patrimonial neto de los bancos de tierras que posean las empresas públicas territoriales destinados a vivienda prioriotaria</t>
  </si>
  <si>
    <t xml:space="preserve"> Valor de la reserva técnica de Fogafin y Fogacoop</t>
  </si>
  <si>
    <t>Valor de las operaciones activas de crédito y sus rendimientos financieros realizadas por entidades financieras del exterior</t>
  </si>
  <si>
    <t xml:space="preserve"> Patrimonio líquido localizado en el exterior de los extranjeros con menos de 5 años de residencia en el paìs</t>
  </si>
  <si>
    <t>Valor patrimonial de los aportes sociales realizados por sus asociados (sólo para entidades de que trata el numeral 4 del artículo 19 del E.T.)</t>
  </si>
  <si>
    <t>Valor de las operaciones de leasing internacional y sus rendimientos financieros, realizados por sociedades o entidades extranjeras sobre activos localizados en el territorio nacional</t>
  </si>
  <si>
    <t>Total Exclusiones  (sume 32-42)</t>
  </si>
  <si>
    <t>Valor patrimonial neto de los activos fijos inmuebles adquiridos y/o destinados al control y mejoramiento del medio ambiente por las empresas
públicas de acueducto y alcantarillado</t>
  </si>
  <si>
    <t>Activos omitidos en el exterior</t>
  </si>
  <si>
    <t>Activos omitidos en el pais</t>
  </si>
  <si>
    <t>pasivos inexistentes en el exterior</t>
  </si>
  <si>
    <t>pasivos inexistentes en el epais</t>
  </si>
  <si>
    <t>Impuestos Complementario de Normalización</t>
  </si>
  <si>
    <t>Impuesto de normalización tributaria</t>
  </si>
  <si>
    <t>Servicios Informaticos Electrónicos - Más formas de servirle!</t>
  </si>
  <si>
    <t>994 Con salvedades</t>
  </si>
  <si>
    <t>DECLARACION Y PAGO IMPUESTO A LA RIQUEZA Y COMPLEMENTARIO DE NORMALIZACION TRIBUTARIA</t>
  </si>
  <si>
    <t>3. El valor patrimonial neto de los bienes inmuebles de beneficio y uso público de las empresas públicas de transporte masivo de pasajeros.</t>
  </si>
  <si>
    <t>4. Valor patrimonial neto de los bancos de tierras que posean las empresas públicas territoriales destinados a vivienda prioritaria</t>
  </si>
  <si>
    <t>5. El valor patrimonial neto de los activos fijos inmuebles adquiridos y/o destinados al control y mejoramiento del medio ambiente por las empresas públicas de acueducto y alcantarillado.</t>
  </si>
  <si>
    <t>6. El valor de la reserva técnica de Fogafín y Fogacoop.</t>
  </si>
  <si>
    <t>7. Respecto de los contribuyentes de que tratan los numerales 4 y 5 del artículo 292-2 del Estatuto Tributario que sean entidades financieras del exterior el valor de las operaciones activas de crédito realizadas con residentes fiscales colombianos o sociedades nacionales; así como los rendimientos asociados a los mismos.</t>
  </si>
  <si>
    <t>8. Respecto de los contribuyentes de que tratan los numerales 4 y 5 del artículo 292-2 del Estatuto Tributario, el valor de las operaciones de leasing internacional así como los rendimientos financieros que de ellas se deriven, cuyos objetos sean activos localizados en el territorio nacional.</t>
  </si>
  <si>
    <t xml:space="preserve">9. En el caso de los extranjeros con residencia en el país por un término inferior a cinco (5) años, el valor total de su patrimonio líquido localizado en el exterior.
</t>
  </si>
  <si>
    <t xml:space="preserve">10.  Los contribuyentes a que se refiere el numeral 4 del artículo 19 de este Estatuto, pueden excluir de su base el valor patrimonial de los aportes sociales realizados por sus asociados.
</t>
  </si>
  <si>
    <t>Pasivos inexistentes en el exterior</t>
  </si>
  <si>
    <t>Valor neto de activos omitidos o pasivos inexistentes</t>
  </si>
  <si>
    <t>TOTAL OMITIDOS O PESIVOS INEXISTENTES</t>
  </si>
  <si>
    <t>Descuentos tributarios por convenios internacionaels</t>
  </si>
  <si>
    <t>DESCUENTOS TRIBUTARIOS POR CONVENIOS INTERNACIONALES</t>
  </si>
  <si>
    <t>Pasivos inexistentes en el pais</t>
  </si>
  <si>
    <t>Patrimonio Bruto (Incluidos los activos omitidos en años anteriores normalizados)</t>
  </si>
  <si>
    <t>PRIMER NOMBRE (Para personas naturales)</t>
  </si>
  <si>
    <t>Pasivos (excluidos los pasivos inexistentes en años anteriores normalizados)</t>
  </si>
  <si>
    <t xml:space="preserve">Patrimonio líquido susceptible de ser excluido en virtud de convenios internacionales </t>
  </si>
  <si>
    <t>58. Número de Identificación del signatario</t>
  </si>
  <si>
    <t>59. DV</t>
  </si>
  <si>
    <t>Patrimonio líquido no vinculado a las actividades sobre las cuales tributan como contribuyente del impuesto de renta y complementario (Art. 19-2 ET)</t>
  </si>
  <si>
    <t xml:space="preserve">12. Patrimonio liquido susceptible de ser excluido en virtud de convenios internacionales </t>
  </si>
  <si>
    <t>11. Patrimonio líquido no vinculado a las actividades sobre las cuales tributan como contribuyente del impuesto de renta y complementario (Art. 19-2 ET)</t>
  </si>
  <si>
    <t>Base gravable para el impuesto a la riqueza (31-44)</t>
  </si>
  <si>
    <t>Base gravable para el impuesto ade normalización (sume 45 a 49)</t>
  </si>
  <si>
    <t>Analizar cuando es del año 2016 en adelante. Ya que en patrimonio y deudas debe estar el valor de 2015 ajustado con la inflación y no los datos del año.  Analizar esto ya que no lo engo asi.</t>
  </si>
  <si>
    <t>(L4=2016;M6;SI((M6&gt;R7);S7;S8))</t>
  </si>
  <si>
    <t>Impuesto neto a la riqueza (51-52)</t>
  </si>
  <si>
    <t>Total Impuesto a la riqueza y de normalización tributaria (53+54)</t>
  </si>
  <si>
    <t>Total saldo a pagar (55 + 56)</t>
  </si>
  <si>
    <t>ANEXO LIBRE PARA EL USUARIO  POR SI QUIERE TENER LA RELACIÓN DE LOS BIENES QUE VA A DECLARAR, IGUAL EL TOTAL LO DEBE DIGITAR EN LA CELDA D33 DE LA HOJA MENU</t>
  </si>
  <si>
    <t>DIGITACION (Información enero 1 de  2017)</t>
  </si>
  <si>
    <t>Derechos Reservados 2017</t>
  </si>
  <si>
    <t>Digite aquí la base gravable de la declaración de Imporiqueza del año 2015 (Obligatorio)</t>
  </si>
  <si>
    <t>BASE GRAVABLE CALCULADA A 1 DE ENERO DEL AÑO GRAVABLE 2015 (Renglon 45 IMPORIQUEZA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</si>
</sst>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00_);_(* \(#,##0.00\);_(* &quot;-&quot;??_);_(@_)"/>
    <numFmt numFmtId="165" formatCode="_-* #,##0_-;\-* #,##0_-;_-* &quot;-&quot;??_-;_-@_-"/>
    <numFmt numFmtId="166" formatCode="0.000%"/>
    <numFmt numFmtId="167" formatCode="_(* #,##0_);_(* \(#,##0\);_(* &quot;-&quot;??_);_(@_)"/>
    <numFmt numFmtId="168" formatCode="0.0%"/>
    <numFmt numFmtId="169" formatCode="0.00000%"/>
    <numFmt numFmtId="170" formatCode="_-* #,##0.0_-;\-* #,##0.0_-;_-* &quot;-&quot;??_-;_-@_-"/>
  </numFmts>
  <fonts count="68" x14ac:knownFonts="1">
    <font>
      <sz val="8"/>
      <color theme="1"/>
      <name val="Tahoma"/>
      <family val="2"/>
    </font>
    <font>
      <b/>
      <sz val="11"/>
      <color theme="1"/>
      <name val="Arial"/>
      <family val="2"/>
    </font>
    <font>
      <sz val="8"/>
      <color theme="1"/>
      <name val="Tahoma"/>
      <family val="2"/>
    </font>
    <font>
      <b/>
      <sz val="8"/>
      <color theme="1"/>
      <name val="Arial"/>
      <family val="2"/>
    </font>
    <font>
      <sz val="9"/>
      <color theme="1"/>
      <name val="Arial"/>
      <family val="2"/>
    </font>
    <font>
      <sz val="8"/>
      <color theme="1"/>
      <name val="Arial"/>
      <family val="2"/>
    </font>
    <font>
      <b/>
      <sz val="12"/>
      <color theme="1"/>
      <name val="Tahoma"/>
      <family val="2"/>
    </font>
    <font>
      <b/>
      <sz val="8"/>
      <color theme="1"/>
      <name val="Tahoma"/>
      <family val="2"/>
    </font>
    <font>
      <sz val="10"/>
      <name val="Tahoma"/>
      <family val="2"/>
    </font>
    <font>
      <b/>
      <sz val="18"/>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b/>
      <sz val="10"/>
      <name val="Tahoma"/>
      <family val="2"/>
    </font>
    <font>
      <sz val="11"/>
      <color rgb="FFFF0000"/>
      <name val="Calibri"/>
      <family val="2"/>
      <scheme val="minor"/>
    </font>
    <font>
      <sz val="10"/>
      <color theme="1"/>
      <name val="Verdana"/>
      <family val="2"/>
    </font>
    <font>
      <b/>
      <sz val="10"/>
      <name val="Verdana"/>
      <family val="2"/>
    </font>
    <font>
      <b/>
      <sz val="11"/>
      <color theme="0" tint="-0.14999847407452621"/>
      <name val="Calibri"/>
      <family val="2"/>
      <scheme val="minor"/>
    </font>
    <font>
      <sz val="9"/>
      <color theme="1"/>
      <name val="Tahoma"/>
      <family val="2"/>
    </font>
    <font>
      <sz val="10"/>
      <color theme="1"/>
      <name val="Tahoma"/>
      <family val="2"/>
    </font>
    <font>
      <sz val="8"/>
      <color rgb="FFFF0000"/>
      <name val="Tahoma"/>
      <family val="2"/>
    </font>
    <font>
      <sz val="9"/>
      <color indexed="81"/>
      <name val="Tahoma"/>
      <family val="2"/>
    </font>
    <font>
      <b/>
      <sz val="10"/>
      <color rgb="FFFF0000"/>
      <name val="Verdana"/>
      <family val="2"/>
    </font>
    <font>
      <b/>
      <sz val="10"/>
      <color rgb="FFFF0000"/>
      <name val="Tahoma"/>
      <family val="2"/>
    </font>
    <font>
      <sz val="10"/>
      <color rgb="FFFF0000"/>
      <name val="Tahoma"/>
      <family val="2"/>
    </font>
    <font>
      <sz val="11"/>
      <color theme="0"/>
      <name val="Arial"/>
      <family val="2"/>
    </font>
    <font>
      <b/>
      <sz val="9"/>
      <color indexed="81"/>
      <name val="Tahoma"/>
      <family val="2"/>
    </font>
    <font>
      <sz val="11"/>
      <name val="Arial"/>
      <family val="2"/>
    </font>
    <font>
      <sz val="11"/>
      <color indexed="9"/>
      <name val="Arial"/>
      <family val="2"/>
    </font>
    <font>
      <b/>
      <sz val="11"/>
      <color indexed="9"/>
      <name val="Arial"/>
      <family val="2"/>
    </font>
    <font>
      <sz val="12"/>
      <color theme="1"/>
      <name val="Arial"/>
      <family val="2"/>
    </font>
    <font>
      <b/>
      <sz val="48"/>
      <color theme="0"/>
      <name val="Arial"/>
      <family val="2"/>
    </font>
    <font>
      <b/>
      <sz val="10"/>
      <color indexed="17"/>
      <name val="Arial Narrow"/>
      <family val="2"/>
    </font>
    <font>
      <sz val="10"/>
      <name val="Arial"/>
      <family val="2"/>
    </font>
    <font>
      <b/>
      <sz val="11"/>
      <name val="Tahoma"/>
      <family val="2"/>
    </font>
    <font>
      <sz val="11"/>
      <name val="Tahoma"/>
      <family val="2"/>
    </font>
    <font>
      <b/>
      <sz val="11"/>
      <name val="Arial Narrow"/>
      <family val="2"/>
    </font>
    <font>
      <sz val="10"/>
      <name val="Arial Narrow"/>
      <family val="2"/>
    </font>
    <font>
      <b/>
      <sz val="14"/>
      <color theme="0" tint="-0.499984740745262"/>
      <name val="Arial Narrow"/>
      <family val="2"/>
    </font>
    <font>
      <b/>
      <sz val="14"/>
      <color theme="1" tint="0.499984740745262"/>
      <name val="Arial Narrow"/>
      <family val="2"/>
    </font>
    <font>
      <b/>
      <sz val="14"/>
      <color indexed="17"/>
      <name val="Arial Narrow"/>
      <family val="2"/>
    </font>
    <font>
      <b/>
      <sz val="10"/>
      <name val="Arial"/>
      <family val="2"/>
    </font>
    <font>
      <sz val="9"/>
      <name val="Arial"/>
      <family val="2"/>
    </font>
    <font>
      <sz val="8"/>
      <name val="Arial"/>
      <family val="2"/>
    </font>
    <font>
      <sz val="26"/>
      <color indexed="17"/>
      <name val="Arial Narrow"/>
      <family val="2"/>
    </font>
    <font>
      <b/>
      <sz val="10"/>
      <color theme="1"/>
      <name val="Tahoma"/>
      <family val="2"/>
    </font>
    <font>
      <b/>
      <sz val="9"/>
      <name val="Arial"/>
      <family val="2"/>
    </font>
    <font>
      <b/>
      <sz val="10"/>
      <name val="Arial Narrow"/>
      <family val="2"/>
    </font>
    <font>
      <b/>
      <sz val="8"/>
      <name val="Arial"/>
      <family val="2"/>
    </font>
    <font>
      <b/>
      <sz val="22"/>
      <name val="Arial"/>
      <family val="2"/>
    </font>
    <font>
      <sz val="10"/>
      <color indexed="17"/>
      <name val="Arial"/>
      <family val="2"/>
    </font>
    <font>
      <b/>
      <sz val="24"/>
      <name val="Calibri"/>
      <family val="2"/>
      <scheme val="minor"/>
    </font>
    <font>
      <u/>
      <sz val="11"/>
      <color theme="10"/>
      <name val="Calibri"/>
      <family val="2"/>
      <scheme val="minor"/>
    </font>
    <font>
      <sz val="8"/>
      <color rgb="FF0070C0"/>
      <name val="Tahoma"/>
      <family val="2"/>
    </font>
    <font>
      <b/>
      <sz val="11"/>
      <color theme="0"/>
      <name val="Calibri"/>
      <family val="2"/>
      <scheme val="minor"/>
    </font>
    <font>
      <sz val="11"/>
      <name val="Calibri"/>
      <family val="2"/>
      <scheme val="minor"/>
    </font>
    <font>
      <sz val="10"/>
      <name val="Verdana"/>
      <family val="2"/>
    </font>
    <font>
      <b/>
      <sz val="11"/>
      <color rgb="FFFF0000"/>
      <name val="Calibri"/>
      <family val="2"/>
      <scheme val="minor"/>
    </font>
    <font>
      <sz val="8"/>
      <name val="Tahoma"/>
      <family val="2"/>
    </font>
    <font>
      <b/>
      <sz val="20"/>
      <name val="Arial Narrow"/>
      <family val="2"/>
    </font>
    <font>
      <b/>
      <sz val="22"/>
      <color rgb="FFFF0000"/>
      <name val="Calibri"/>
      <family val="2"/>
      <scheme val="minor"/>
    </font>
    <font>
      <sz val="11"/>
      <color theme="1"/>
      <name val="Tahoma"/>
      <family val="2"/>
    </font>
    <font>
      <sz val="11"/>
      <color rgb="FFFF0000"/>
      <name val="Tahoma"/>
      <family val="2"/>
    </font>
    <font>
      <sz val="9"/>
      <color rgb="FFFF0000"/>
      <name val="Tahoma"/>
      <family val="2"/>
    </font>
    <font>
      <sz val="16"/>
      <color rgb="FFFF0000"/>
      <name val="Arial"/>
      <family val="2"/>
    </font>
    <font>
      <b/>
      <sz val="20"/>
      <color rgb="FFFF0000"/>
      <name val="Arial"/>
      <family val="2"/>
    </font>
    <font>
      <sz val="8"/>
      <color theme="0"/>
      <name val="Tahoma"/>
      <family val="2"/>
    </font>
    <font>
      <sz val="10"/>
      <color theme="0"/>
      <name val="Tahoma"/>
      <family val="2"/>
    </font>
  </fonts>
  <fills count="2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249977111117893"/>
        <bgColor indexed="64"/>
      </patternFill>
    </fill>
    <fill>
      <patternFill patternType="solid">
        <fgColor indexed="9"/>
        <bgColor indexed="64"/>
      </patternFill>
    </fill>
    <fill>
      <patternFill patternType="solid">
        <fgColor indexed="42"/>
        <bgColor indexed="64"/>
      </patternFill>
    </fill>
    <fill>
      <patternFill patternType="solid">
        <fgColor theme="6" tint="-0.499984740745262"/>
        <bgColor indexed="64"/>
      </patternFill>
    </fill>
    <fill>
      <patternFill patternType="solid">
        <fgColor theme="0" tint="-0.249977111117893"/>
        <bgColor indexed="64"/>
      </patternFill>
    </fill>
    <fill>
      <patternFill patternType="solid">
        <fgColor theme="0" tint="-0.14999847407452621"/>
        <bgColor indexed="17"/>
      </patternFill>
    </fill>
    <fill>
      <patternFill patternType="solid">
        <fgColor indexed="42"/>
        <bgColor indexed="17"/>
      </patternFill>
    </fill>
    <fill>
      <patternFill patternType="solid">
        <fgColor indexed="65"/>
        <bgColor indexed="64"/>
      </patternFill>
    </fill>
    <fill>
      <patternFill patternType="solid">
        <fgColor theme="0"/>
        <bgColor indexed="17"/>
      </patternFill>
    </fill>
    <fill>
      <patternFill patternType="solid">
        <fgColor theme="1"/>
        <bgColor indexed="64"/>
      </patternFill>
    </fill>
    <fill>
      <patternFill patternType="solid">
        <fgColor rgb="FFFFC000"/>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39997558519241921"/>
        <bgColor indexed="17"/>
      </patternFill>
    </fill>
    <fill>
      <patternFill patternType="solid">
        <fgColor rgb="FFC5FFD8"/>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4C5F27"/>
      </left>
      <right/>
      <top style="medium">
        <color rgb="FF4C5F27"/>
      </top>
      <bottom/>
      <diagonal/>
    </border>
    <border>
      <left/>
      <right/>
      <top style="medium">
        <color rgb="FF4C5F27"/>
      </top>
      <bottom/>
      <diagonal/>
    </border>
    <border>
      <left style="medium">
        <color theme="6" tint="-0.499984740745262"/>
      </left>
      <right/>
      <top style="medium">
        <color rgb="FF4C5F27"/>
      </top>
      <bottom/>
      <diagonal/>
    </border>
    <border>
      <left/>
      <right style="medium">
        <color theme="6" tint="-0.499984740745262"/>
      </right>
      <top style="medium">
        <color rgb="FF4C5F27"/>
      </top>
      <bottom/>
      <diagonal/>
    </border>
    <border>
      <left/>
      <right style="medium">
        <color rgb="FF4C5F27"/>
      </right>
      <top style="medium">
        <color rgb="FF4C5F27"/>
      </top>
      <bottom/>
      <diagonal/>
    </border>
    <border>
      <left style="medium">
        <color rgb="FF4C5F27"/>
      </left>
      <right/>
      <top/>
      <bottom style="medium">
        <color rgb="FF4C5F27"/>
      </bottom>
      <diagonal/>
    </border>
    <border>
      <left/>
      <right/>
      <top/>
      <bottom style="medium">
        <color rgb="FF4C5F27"/>
      </bottom>
      <diagonal/>
    </border>
    <border>
      <left style="medium">
        <color theme="6" tint="-0.499984740745262"/>
      </left>
      <right/>
      <top/>
      <bottom style="medium">
        <color rgb="FF4C5F27"/>
      </bottom>
      <diagonal/>
    </border>
    <border>
      <left/>
      <right style="medium">
        <color theme="6" tint="-0.499984740745262"/>
      </right>
      <top/>
      <bottom style="medium">
        <color rgb="FF4C5F27"/>
      </bottom>
      <diagonal/>
    </border>
    <border>
      <left/>
      <right style="medium">
        <color rgb="FF4C5F27"/>
      </right>
      <top/>
      <bottom style="medium">
        <color rgb="FF4C5F27"/>
      </bottom>
      <diagonal/>
    </border>
    <border>
      <left style="medium">
        <color rgb="FF4C5F27"/>
      </left>
      <right/>
      <top/>
      <bottom/>
      <diagonal/>
    </border>
    <border>
      <left style="thin">
        <color indexed="17"/>
      </left>
      <right/>
      <top/>
      <bottom style="thin">
        <color indexed="17"/>
      </bottom>
      <diagonal/>
    </border>
    <border>
      <left/>
      <right style="thin">
        <color indexed="17"/>
      </right>
      <top/>
      <bottom style="thin">
        <color indexed="17"/>
      </bottom>
      <diagonal/>
    </border>
    <border>
      <left style="thin">
        <color indexed="17"/>
      </left>
      <right/>
      <top/>
      <bottom/>
      <diagonal/>
    </border>
    <border>
      <left/>
      <right style="thin">
        <color indexed="17"/>
      </right>
      <top/>
      <bottom/>
      <diagonal/>
    </border>
    <border>
      <left/>
      <right style="medium">
        <color rgb="FF4C5F27"/>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17"/>
      </right>
      <top style="medium">
        <color indexed="64"/>
      </top>
      <bottom/>
      <diagonal/>
    </border>
    <border>
      <left style="medium">
        <color indexed="64"/>
      </left>
      <right/>
      <top/>
      <bottom/>
      <diagonal/>
    </border>
    <border>
      <left/>
      <right style="medium">
        <color indexed="64"/>
      </right>
      <top/>
      <bottom/>
      <diagonal/>
    </border>
    <border>
      <left style="thin">
        <color indexed="17"/>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4C5F27"/>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ck">
        <color indexed="17"/>
      </right>
      <top/>
      <bottom/>
      <diagonal/>
    </border>
    <border>
      <left style="dashed">
        <color indexed="17"/>
      </left>
      <right/>
      <top/>
      <bottom/>
      <diagonal/>
    </border>
    <border>
      <left/>
      <right style="dashed">
        <color indexed="17"/>
      </right>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medium">
        <color rgb="FF4C5F27"/>
      </right>
      <top style="thick">
        <color indexed="17"/>
      </top>
      <bottom style="thick">
        <color indexed="17"/>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cellStyleXfs>
  <cellXfs count="442">
    <xf numFmtId="0" fontId="0" fillId="0" borderId="0" xfId="0"/>
    <xf numFmtId="0" fontId="0" fillId="2" borderId="0" xfId="0" applyFill="1"/>
    <xf numFmtId="165" fontId="0" fillId="2" borderId="0" xfId="1" applyNumberFormat="1" applyFont="1" applyFill="1"/>
    <xf numFmtId="0" fontId="3" fillId="2" borderId="2" xfId="0" applyFont="1" applyFill="1" applyBorder="1"/>
    <xf numFmtId="0" fontId="3" fillId="2" borderId="3" xfId="0" applyFont="1" applyFill="1" applyBorder="1"/>
    <xf numFmtId="165" fontId="0" fillId="2" borderId="0" xfId="1" applyNumberFormat="1" applyFont="1" applyFill="1" applyAlignment="1">
      <alignment horizontal="center"/>
    </xf>
    <xf numFmtId="0" fontId="4" fillId="2" borderId="4" xfId="0" applyFont="1" applyFill="1" applyBorder="1"/>
    <xf numFmtId="0" fontId="4" fillId="2" borderId="5" xfId="1" applyNumberFormat="1" applyFont="1" applyFill="1" applyBorder="1" applyAlignment="1">
      <alignment horizontal="center"/>
    </xf>
    <xf numFmtId="165" fontId="4" fillId="2" borderId="4" xfId="1" applyNumberFormat="1" applyFont="1" applyFill="1" applyBorder="1" applyAlignment="1">
      <alignment horizontal="center"/>
    </xf>
    <xf numFmtId="165" fontId="4" fillId="2" borderId="5" xfId="1" applyNumberFormat="1" applyFont="1" applyFill="1" applyBorder="1"/>
    <xf numFmtId="10" fontId="4" fillId="2" borderId="6" xfId="2" applyNumberFormat="1" applyFont="1" applyFill="1" applyBorder="1"/>
    <xf numFmtId="165" fontId="4" fillId="2" borderId="6" xfId="1" applyNumberFormat="1" applyFont="1" applyFill="1" applyBorder="1" applyAlignment="1">
      <alignment horizontal="center"/>
    </xf>
    <xf numFmtId="0" fontId="4" fillId="2" borderId="7" xfId="0" applyFont="1" applyFill="1" applyBorder="1"/>
    <xf numFmtId="165" fontId="4" fillId="2" borderId="8" xfId="1" applyNumberFormat="1" applyFont="1" applyFill="1" applyBorder="1"/>
    <xf numFmtId="165" fontId="4" fillId="2" borderId="7" xfId="1" applyNumberFormat="1" applyFont="1" applyFill="1" applyBorder="1" applyAlignment="1">
      <alignment horizontal="center"/>
    </xf>
    <xf numFmtId="10" fontId="4" fillId="2" borderId="9" xfId="2" applyNumberFormat="1" applyFont="1" applyFill="1" applyBorder="1"/>
    <xf numFmtId="165" fontId="4" fillId="2" borderId="9" xfId="1" applyNumberFormat="1" applyFont="1" applyFill="1" applyBorder="1"/>
    <xf numFmtId="0" fontId="4" fillId="2" borderId="10" xfId="0" applyFont="1" applyFill="1" applyBorder="1"/>
    <xf numFmtId="165" fontId="4" fillId="2" borderId="11" xfId="1" applyNumberFormat="1" applyFont="1" applyFill="1" applyBorder="1"/>
    <xf numFmtId="165" fontId="4" fillId="2" borderId="10" xfId="1" applyNumberFormat="1" applyFont="1" applyFill="1" applyBorder="1" applyAlignment="1">
      <alignment horizontal="center"/>
    </xf>
    <xf numFmtId="10" fontId="4" fillId="2" borderId="12" xfId="2" applyNumberFormat="1" applyFont="1" applyFill="1" applyBorder="1"/>
    <xf numFmtId="165" fontId="4" fillId="2" borderId="12" xfId="1" applyNumberFormat="1" applyFont="1" applyFill="1" applyBorder="1"/>
    <xf numFmtId="166" fontId="4" fillId="2" borderId="6" xfId="2" applyNumberFormat="1" applyFont="1" applyFill="1" applyBorder="1"/>
    <xf numFmtId="0" fontId="7" fillId="2" borderId="0" xfId="0" applyFont="1" applyFill="1"/>
    <xf numFmtId="0" fontId="0" fillId="2" borderId="1" xfId="0" applyFill="1" applyBorder="1"/>
    <xf numFmtId="9" fontId="0" fillId="2" borderId="1" xfId="0" applyNumberFormat="1" applyFill="1" applyBorder="1"/>
    <xf numFmtId="165" fontId="0" fillId="2" borderId="0" xfId="0" applyNumberFormat="1" applyFill="1"/>
    <xf numFmtId="0" fontId="0" fillId="0" borderId="0" xfId="0" applyAlignment="1">
      <alignment horizontal="left"/>
    </xf>
    <xf numFmtId="165" fontId="0" fillId="4" borderId="1" xfId="1" applyNumberFormat="1" applyFont="1" applyFill="1" applyBorder="1" applyAlignment="1">
      <alignment horizontal="center"/>
    </xf>
    <xf numFmtId="165" fontId="0" fillId="5" borderId="1" xfId="1" applyNumberFormat="1" applyFont="1" applyFill="1" applyBorder="1"/>
    <xf numFmtId="165" fontId="8" fillId="5" borderId="1" xfId="1" applyNumberFormat="1" applyFont="1" applyFill="1" applyBorder="1" applyProtection="1">
      <protection hidden="1"/>
    </xf>
    <xf numFmtId="165" fontId="0" fillId="2" borderId="0" xfId="1" applyNumberFormat="1" applyFont="1" applyFill="1" applyBorder="1"/>
    <xf numFmtId="0" fontId="1" fillId="2" borderId="0" xfId="0" applyFont="1" applyFill="1" applyBorder="1" applyAlignment="1">
      <alignment horizontal="center"/>
    </xf>
    <xf numFmtId="0" fontId="3" fillId="2" borderId="0" xfId="0" applyFont="1" applyFill="1" applyBorder="1" applyAlignment="1">
      <alignment horizontal="center" vertical="center"/>
    </xf>
    <xf numFmtId="165" fontId="4" fillId="2" borderId="0" xfId="1" applyNumberFormat="1" applyFont="1" applyFill="1" applyBorder="1" applyAlignment="1">
      <alignment horizontal="center"/>
    </xf>
    <xf numFmtId="165" fontId="4" fillId="2" borderId="0" xfId="1" applyNumberFormat="1" applyFont="1" applyFill="1" applyBorder="1"/>
    <xf numFmtId="165" fontId="5" fillId="2" borderId="0" xfId="1" applyNumberFormat="1" applyFont="1" applyFill="1" applyBorder="1"/>
    <xf numFmtId="0" fontId="9" fillId="2" borderId="0" xfId="0" applyFont="1" applyFill="1"/>
    <xf numFmtId="0" fontId="10" fillId="5" borderId="0" xfId="0" applyFont="1" applyFill="1"/>
    <xf numFmtId="0" fontId="10" fillId="2" borderId="0" xfId="0" applyFont="1" applyFill="1"/>
    <xf numFmtId="0" fontId="0" fillId="2" borderId="1" xfId="0" applyFill="1" applyBorder="1" applyAlignment="1" applyProtection="1">
      <alignment horizontal="center"/>
      <protection locked="0"/>
    </xf>
    <xf numFmtId="167" fontId="11" fillId="2" borderId="1" xfId="1" applyNumberFormat="1" applyFont="1" applyFill="1" applyBorder="1" applyAlignment="1" applyProtection="1">
      <alignment horizontal="right"/>
      <protection locked="0"/>
    </xf>
    <xf numFmtId="167" fontId="11" fillId="2" borderId="1" xfId="1" applyNumberFormat="1" applyFont="1" applyFill="1" applyBorder="1" applyAlignment="1" applyProtection="1">
      <alignment horizontal="left"/>
      <protection locked="0"/>
    </xf>
    <xf numFmtId="0" fontId="0" fillId="6" borderId="1" xfId="0" applyFill="1" applyBorder="1" applyAlignment="1">
      <alignment horizontal="left"/>
    </xf>
    <xf numFmtId="0" fontId="12" fillId="6" borderId="1" xfId="0" applyFont="1" applyFill="1" applyBorder="1" applyAlignment="1" applyProtection="1">
      <alignment horizontal="right"/>
    </xf>
    <xf numFmtId="168" fontId="11" fillId="2" borderId="0" xfId="2" applyNumberFormat="1" applyFont="1" applyFill="1" applyAlignment="1">
      <alignment horizontal="left"/>
    </xf>
    <xf numFmtId="0" fontId="10" fillId="7" borderId="0" xfId="0" applyFont="1" applyFill="1"/>
    <xf numFmtId="0" fontId="12" fillId="7" borderId="1" xfId="0" applyFont="1" applyFill="1" applyBorder="1" applyProtection="1"/>
    <xf numFmtId="0" fontId="12" fillId="7" borderId="1" xfId="0" applyFont="1" applyFill="1" applyBorder="1" applyProtection="1">
      <protection hidden="1"/>
    </xf>
    <xf numFmtId="0" fontId="12" fillId="6" borderId="1" xfId="0" applyFont="1" applyFill="1" applyBorder="1" applyProtection="1"/>
    <xf numFmtId="0" fontId="12" fillId="6" borderId="1" xfId="0" applyFont="1" applyFill="1" applyBorder="1" applyProtection="1">
      <protection hidden="1"/>
    </xf>
    <xf numFmtId="0" fontId="8" fillId="2" borderId="0" xfId="0" applyFont="1" applyFill="1" applyBorder="1" applyAlignment="1" applyProtection="1">
      <alignment horizontal="justify" wrapText="1"/>
      <protection hidden="1"/>
    </xf>
    <xf numFmtId="0" fontId="0" fillId="2" borderId="0" xfId="0" applyFill="1" applyBorder="1"/>
    <xf numFmtId="0" fontId="13" fillId="8" borderId="0" xfId="0" applyFont="1" applyFill="1" applyBorder="1" applyAlignment="1" applyProtection="1">
      <alignment horizontal="justify" wrapText="1"/>
      <protection hidden="1"/>
    </xf>
    <xf numFmtId="167" fontId="11" fillId="2" borderId="0" xfId="1" applyNumberFormat="1" applyFont="1" applyFill="1"/>
    <xf numFmtId="164" fontId="0" fillId="2" borderId="0" xfId="0" applyNumberFormat="1" applyFill="1"/>
    <xf numFmtId="3" fontId="15" fillId="2" borderId="0" xfId="0" applyNumberFormat="1" applyFont="1" applyFill="1" applyBorder="1" applyAlignment="1">
      <alignment horizontal="left" vertical="top" wrapText="1"/>
    </xf>
    <xf numFmtId="167" fontId="10" fillId="5" borderId="1" xfId="1" applyNumberFormat="1" applyFont="1" applyFill="1" applyBorder="1"/>
    <xf numFmtId="9" fontId="11" fillId="2" borderId="0" xfId="2" applyNumberFormat="1" applyFont="1" applyFill="1"/>
    <xf numFmtId="0" fontId="0" fillId="3" borderId="0" xfId="0" applyFill="1"/>
    <xf numFmtId="0" fontId="0" fillId="9" borderId="0" xfId="0" applyFill="1"/>
    <xf numFmtId="165" fontId="0" fillId="9" borderId="0" xfId="0" applyNumberFormat="1" applyFill="1"/>
    <xf numFmtId="0" fontId="0" fillId="3" borderId="0" xfId="0" applyFill="1" applyAlignment="1">
      <alignment horizontal="center"/>
    </xf>
    <xf numFmtId="167" fontId="11" fillId="3" borderId="0" xfId="1" applyNumberFormat="1" applyFont="1" applyFill="1" applyAlignment="1">
      <alignment horizontal="right"/>
    </xf>
    <xf numFmtId="0" fontId="12" fillId="3" borderId="0" xfId="0" applyFont="1" applyFill="1" applyBorder="1" applyAlignment="1" applyProtection="1">
      <alignment horizontal="right"/>
    </xf>
    <xf numFmtId="0" fontId="12" fillId="3" borderId="0" xfId="0" applyFont="1" applyFill="1" applyBorder="1" applyAlignment="1" applyProtection="1">
      <alignment horizontal="right"/>
      <protection hidden="1"/>
    </xf>
    <xf numFmtId="168" fontId="11" fillId="3" borderId="0" xfId="2" applyNumberFormat="1" applyFont="1" applyFill="1"/>
    <xf numFmtId="167" fontId="11" fillId="3" borderId="1" xfId="1" applyNumberFormat="1" applyFont="1" applyFill="1" applyBorder="1"/>
    <xf numFmtId="167" fontId="10" fillId="3" borderId="1" xfId="1" applyNumberFormat="1" applyFont="1" applyFill="1" applyBorder="1"/>
    <xf numFmtId="167" fontId="11" fillId="3" borderId="0" xfId="1" applyNumberFormat="1" applyFont="1" applyFill="1"/>
    <xf numFmtId="9" fontId="11" fillId="3" borderId="0" xfId="2" applyNumberFormat="1" applyFont="1" applyFill="1"/>
    <xf numFmtId="0" fontId="0" fillId="6" borderId="2" xfId="0" applyFill="1" applyBorder="1"/>
    <xf numFmtId="0" fontId="0" fillId="6" borderId="3" xfId="0" applyFill="1" applyBorder="1"/>
    <xf numFmtId="167" fontId="11" fillId="6" borderId="1" xfId="1" applyNumberFormat="1" applyFont="1" applyFill="1" applyBorder="1"/>
    <xf numFmtId="167" fontId="19" fillId="5" borderId="1" xfId="0" applyNumberFormat="1" applyFont="1" applyFill="1" applyBorder="1"/>
    <xf numFmtId="167" fontId="19" fillId="6" borderId="1" xfId="0" applyNumberFormat="1" applyFont="1" applyFill="1" applyBorder="1"/>
    <xf numFmtId="9" fontId="11" fillId="3" borderId="1" xfId="2" applyFont="1" applyFill="1" applyBorder="1"/>
    <xf numFmtId="0" fontId="0" fillId="3" borderId="1" xfId="0" applyFill="1" applyBorder="1"/>
    <xf numFmtId="0" fontId="0" fillId="3" borderId="1" xfId="0" applyFill="1" applyBorder="1" applyAlignment="1">
      <alignment horizontal="left"/>
    </xf>
    <xf numFmtId="0" fontId="0" fillId="2" borderId="0" xfId="0" applyFill="1" applyBorder="1" applyAlignment="1">
      <alignment horizontal="left"/>
    </xf>
    <xf numFmtId="168" fontId="18" fillId="2" borderId="0" xfId="2" applyNumberFormat="1" applyFont="1" applyFill="1" applyBorder="1" applyAlignment="1">
      <alignment horizontal="right"/>
    </xf>
    <xf numFmtId="167" fontId="14" fillId="2" borderId="1" xfId="1" applyNumberFormat="1" applyFont="1" applyFill="1" applyBorder="1" applyProtection="1">
      <protection locked="0"/>
    </xf>
    <xf numFmtId="167" fontId="14" fillId="3" borderId="1" xfId="1" applyNumberFormat="1" applyFont="1" applyFill="1" applyBorder="1"/>
    <xf numFmtId="167" fontId="23" fillId="5" borderId="1" xfId="0" applyNumberFormat="1" applyFont="1" applyFill="1" applyBorder="1"/>
    <xf numFmtId="167" fontId="24" fillId="5" borderId="1" xfId="0" applyNumberFormat="1" applyFont="1" applyFill="1" applyBorder="1"/>
    <xf numFmtId="0" fontId="5" fillId="2" borderId="0" xfId="0" applyFont="1" applyFill="1" applyBorder="1"/>
    <xf numFmtId="10" fontId="5" fillId="2" borderId="0" xfId="2" applyNumberFormat="1" applyFont="1" applyFill="1" applyBorder="1"/>
    <xf numFmtId="165" fontId="0" fillId="3" borderId="0" xfId="1" applyNumberFormat="1" applyFont="1" applyFill="1"/>
    <xf numFmtId="165" fontId="0" fillId="3" borderId="1" xfId="1" applyNumberFormat="1" applyFont="1" applyFill="1" applyBorder="1" applyAlignment="1">
      <alignment horizontal="right"/>
    </xf>
    <xf numFmtId="169" fontId="0" fillId="3" borderId="0" xfId="2" applyNumberFormat="1" applyFont="1" applyFill="1" applyBorder="1"/>
    <xf numFmtId="0" fontId="27" fillId="2" borderId="0" xfId="0" applyFont="1" applyFill="1" applyAlignment="1" applyProtection="1">
      <alignment vertical="center" wrapText="1"/>
    </xf>
    <xf numFmtId="0" fontId="28" fillId="2" borderId="0" xfId="0" applyFont="1" applyFill="1" applyAlignment="1" applyProtection="1">
      <alignment vertical="center" wrapText="1"/>
    </xf>
    <xf numFmtId="0" fontId="27" fillId="5" borderId="0" xfId="0" applyFont="1" applyFill="1" applyAlignment="1" applyProtection="1">
      <alignment vertical="center" wrapText="1"/>
    </xf>
    <xf numFmtId="0" fontId="27" fillId="2" borderId="0" xfId="0" applyFont="1" applyFill="1" applyBorder="1" applyAlignment="1" applyProtection="1">
      <alignment vertical="center" wrapText="1"/>
    </xf>
    <xf numFmtId="0" fontId="29" fillId="2" borderId="13" xfId="0" applyFont="1" applyFill="1" applyBorder="1" applyAlignment="1" applyProtection="1">
      <alignment horizontal="center" vertical="center" wrapText="1"/>
    </xf>
    <xf numFmtId="0" fontId="29" fillId="2" borderId="14" xfId="0" applyFont="1" applyFill="1" applyBorder="1" applyAlignment="1" applyProtection="1">
      <alignment horizontal="center" vertical="center" wrapText="1"/>
    </xf>
    <xf numFmtId="0" fontId="29" fillId="12" borderId="0" xfId="0" applyFont="1" applyFill="1" applyBorder="1" applyAlignment="1" applyProtection="1">
      <alignment vertical="center" wrapText="1"/>
    </xf>
    <xf numFmtId="0" fontId="29" fillId="2" borderId="18" xfId="0" applyFont="1" applyFill="1" applyBorder="1" applyAlignment="1" applyProtection="1">
      <alignment horizontal="center" vertical="center" wrapText="1"/>
    </xf>
    <xf numFmtId="0" fontId="29" fillId="2" borderId="19" xfId="0" applyFont="1" applyFill="1" applyBorder="1" applyAlignment="1" applyProtection="1">
      <alignment horizontal="center" vertical="center" wrapText="1"/>
    </xf>
    <xf numFmtId="0" fontId="32" fillId="13" borderId="23" xfId="0" applyFont="1" applyFill="1" applyBorder="1" applyAlignment="1" applyProtection="1">
      <alignment vertical="center" wrapText="1"/>
    </xf>
    <xf numFmtId="0" fontId="36" fillId="13" borderId="26" xfId="0" applyFont="1" applyFill="1" applyBorder="1" applyAlignment="1" applyProtection="1">
      <alignment vertical="center" wrapText="1"/>
    </xf>
    <xf numFmtId="0" fontId="32" fillId="13" borderId="0" xfId="0" applyFont="1" applyFill="1" applyBorder="1" applyAlignment="1" applyProtection="1">
      <alignment horizontal="center" vertical="center" wrapText="1"/>
    </xf>
    <xf numFmtId="0" fontId="32" fillId="13" borderId="27" xfId="0" applyFont="1" applyFill="1" applyBorder="1" applyAlignment="1" applyProtection="1">
      <alignment horizontal="center" vertical="center" wrapText="1"/>
    </xf>
    <xf numFmtId="3" fontId="33" fillId="2" borderId="0" xfId="0" applyNumberFormat="1" applyFont="1" applyFill="1" applyBorder="1" applyAlignment="1" applyProtection="1">
      <alignment horizontal="left" vertical="top" wrapText="1"/>
    </xf>
    <xf numFmtId="0" fontId="33" fillId="2" borderId="0" xfId="0" applyFont="1" applyFill="1" applyBorder="1"/>
    <xf numFmtId="0" fontId="33" fillId="2" borderId="28" xfId="0" applyFont="1" applyFill="1" applyBorder="1"/>
    <xf numFmtId="3" fontId="37" fillId="12" borderId="0" xfId="0" applyNumberFormat="1" applyFont="1" applyFill="1" applyBorder="1" applyAlignment="1" applyProtection="1">
      <alignment vertical="top" wrapText="1"/>
    </xf>
    <xf numFmtId="0" fontId="32" fillId="12" borderId="23" xfId="0" applyFont="1" applyFill="1" applyBorder="1" applyAlignment="1" applyProtection="1">
      <alignment vertical="center" wrapText="1"/>
    </xf>
    <xf numFmtId="0" fontId="32" fillId="12" borderId="0" xfId="0" applyFont="1" applyFill="1" applyBorder="1" applyAlignment="1" applyProtection="1">
      <alignment vertical="center" wrapText="1"/>
    </xf>
    <xf numFmtId="0" fontId="38" fillId="12" borderId="0" xfId="0" applyFont="1" applyFill="1" applyBorder="1" applyAlignment="1" applyProtection="1">
      <alignment vertical="center" wrapText="1"/>
    </xf>
    <xf numFmtId="0" fontId="39" fillId="12" borderId="0" xfId="0" applyFont="1" applyFill="1" applyBorder="1" applyAlignment="1" applyProtection="1">
      <alignment vertical="center" wrapText="1"/>
    </xf>
    <xf numFmtId="0" fontId="32" fillId="12" borderId="27" xfId="0" applyFont="1" applyFill="1" applyBorder="1" applyAlignment="1" applyProtection="1">
      <alignment vertical="center" wrapText="1"/>
    </xf>
    <xf numFmtId="0" fontId="38" fillId="12" borderId="0" xfId="0" applyFont="1" applyFill="1" applyBorder="1" applyAlignment="1" applyProtection="1">
      <alignment horizontal="right" vertical="center" wrapText="1"/>
    </xf>
    <xf numFmtId="0" fontId="38" fillId="14" borderId="0" xfId="0" applyFont="1" applyFill="1" applyBorder="1" applyAlignment="1" applyProtection="1">
      <alignment horizontal="right" vertical="center" wrapText="1"/>
    </xf>
    <xf numFmtId="0" fontId="40" fillId="12" borderId="0" xfId="0" applyFont="1" applyFill="1" applyBorder="1" applyAlignment="1" applyProtection="1">
      <alignment horizontal="right" vertical="center" wrapText="1"/>
    </xf>
    <xf numFmtId="0" fontId="42" fillId="13" borderId="31" xfId="0" applyFont="1" applyFill="1" applyBorder="1" applyAlignment="1" applyProtection="1">
      <alignment vertical="center" wrapText="1"/>
    </xf>
    <xf numFmtId="3" fontId="44" fillId="12" borderId="0" xfId="0" applyNumberFormat="1" applyFont="1" applyFill="1" applyBorder="1" applyAlignment="1" applyProtection="1">
      <alignment horizontal="center" vertical="center" wrapText="1"/>
    </xf>
    <xf numFmtId="3" fontId="8" fillId="12" borderId="27" xfId="0" applyNumberFormat="1" applyFont="1" applyFill="1" applyBorder="1" applyAlignment="1" applyProtection="1">
      <alignment horizontal="center" vertical="center" wrapText="1"/>
    </xf>
    <xf numFmtId="0" fontId="27" fillId="2" borderId="0" xfId="0" applyFont="1" applyFill="1" applyBorder="1" applyAlignment="1" applyProtection="1">
      <alignment horizontal="left" vertical="center" wrapText="1"/>
    </xf>
    <xf numFmtId="0" fontId="45" fillId="15" borderId="31" xfId="0" applyFont="1" applyFill="1" applyBorder="1" applyAlignment="1" applyProtection="1">
      <alignment vertical="center" wrapText="1"/>
    </xf>
    <xf numFmtId="0" fontId="27" fillId="15" borderId="31" xfId="0" applyFont="1" applyFill="1" applyBorder="1" applyAlignment="1" applyProtection="1">
      <alignment horizontal="left" vertical="center" wrapText="1"/>
    </xf>
    <xf numFmtId="0" fontId="32" fillId="15" borderId="31" xfId="0" applyFont="1" applyFill="1" applyBorder="1" applyAlignment="1" applyProtection="1">
      <alignment horizontal="center" vertical="center" wrapText="1"/>
    </xf>
    <xf numFmtId="0" fontId="27" fillId="12" borderId="0" xfId="0" applyFont="1" applyFill="1" applyAlignment="1" applyProtection="1">
      <alignment horizontal="left" vertical="center" wrapText="1"/>
    </xf>
    <xf numFmtId="0" fontId="27" fillId="5" borderId="0" xfId="0" applyFont="1" applyFill="1" applyAlignment="1" applyProtection="1">
      <alignment horizontal="left" vertical="center" wrapText="1"/>
    </xf>
    <xf numFmtId="0" fontId="42" fillId="12" borderId="1" xfId="0" applyFont="1" applyFill="1" applyBorder="1" applyAlignment="1" applyProtection="1">
      <alignment horizontal="center" vertical="center" wrapText="1"/>
    </xf>
    <xf numFmtId="0" fontId="42" fillId="12" borderId="44" xfId="0" applyFont="1" applyFill="1" applyBorder="1" applyAlignment="1" applyProtection="1">
      <alignment horizontal="center" vertical="center" wrapText="1"/>
    </xf>
    <xf numFmtId="3" fontId="25" fillId="2" borderId="0" xfId="0" applyNumberFormat="1" applyFont="1" applyFill="1" applyAlignment="1" applyProtection="1">
      <alignment vertical="center" wrapText="1"/>
    </xf>
    <xf numFmtId="0" fontId="27" fillId="2" borderId="0" xfId="0" applyFont="1" applyFill="1" applyAlignment="1" applyProtection="1">
      <alignment vertical="top" wrapText="1"/>
    </xf>
    <xf numFmtId="0" fontId="27" fillId="12" borderId="0" xfId="0" applyFont="1" applyFill="1" applyBorder="1" applyAlignment="1" applyProtection="1">
      <alignment vertical="top" wrapText="1"/>
    </xf>
    <xf numFmtId="0" fontId="27" fillId="5" borderId="0" xfId="0" applyFont="1" applyFill="1" applyAlignment="1" applyProtection="1">
      <alignment vertical="top" wrapText="1"/>
    </xf>
    <xf numFmtId="0" fontId="37" fillId="16" borderId="0" xfId="0" applyFont="1" applyFill="1" applyBorder="1" applyAlignment="1" applyProtection="1">
      <alignment vertical="top" wrapText="1"/>
    </xf>
    <xf numFmtId="0" fontId="41" fillId="2" borderId="53" xfId="0" applyFont="1" applyFill="1" applyBorder="1" applyAlignment="1" applyProtection="1">
      <alignment horizontal="center" vertical="top" wrapText="1"/>
    </xf>
    <xf numFmtId="0" fontId="41" fillId="2" borderId="0" xfId="0" applyFont="1" applyFill="1" applyBorder="1" applyAlignment="1" applyProtection="1">
      <alignment horizontal="center" vertical="top" wrapText="1"/>
    </xf>
    <xf numFmtId="0" fontId="33" fillId="16" borderId="23" xfId="0" applyFont="1" applyFill="1" applyBorder="1" applyAlignment="1" applyProtection="1">
      <alignment horizontal="left" vertical="top" wrapText="1"/>
    </xf>
    <xf numFmtId="0" fontId="33" fillId="16" borderId="0" xfId="0" applyFont="1" applyFill="1" applyBorder="1" applyAlignment="1" applyProtection="1">
      <alignment horizontal="left" vertical="top" wrapText="1"/>
    </xf>
    <xf numFmtId="0" fontId="33" fillId="16" borderId="54" xfId="0" applyFont="1" applyFill="1" applyBorder="1" applyAlignment="1" applyProtection="1">
      <alignment horizontal="left" vertical="top" wrapText="1"/>
    </xf>
    <xf numFmtId="0" fontId="33" fillId="19" borderId="39" xfId="0" applyFont="1" applyFill="1" applyBorder="1" applyAlignment="1" applyProtection="1">
      <alignment horizontal="left" vertical="top" wrapText="1"/>
    </xf>
    <xf numFmtId="0" fontId="33" fillId="16" borderId="30" xfId="0" applyFont="1" applyFill="1" applyBorder="1" applyAlignment="1" applyProtection="1">
      <alignment horizontal="left" vertical="top" wrapText="1"/>
    </xf>
    <xf numFmtId="0" fontId="33" fillId="16" borderId="33" xfId="0" applyFont="1" applyFill="1" applyBorder="1" applyAlignment="1" applyProtection="1">
      <alignment horizontal="center" vertical="top" wrapText="1"/>
    </xf>
    <xf numFmtId="0" fontId="33" fillId="16" borderId="0" xfId="0" applyFont="1" applyFill="1" applyBorder="1" applyAlignment="1" applyProtection="1">
      <alignment horizontal="center" vertical="top" wrapText="1"/>
    </xf>
    <xf numFmtId="0" fontId="33" fillId="16" borderId="34" xfId="0" applyFont="1" applyFill="1" applyBorder="1" applyAlignment="1" applyProtection="1">
      <alignment horizontal="center" vertical="top" wrapText="1"/>
    </xf>
    <xf numFmtId="0" fontId="33" fillId="16" borderId="36" xfId="0" applyFont="1" applyFill="1" applyBorder="1" applyAlignment="1" applyProtection="1">
      <alignment horizontal="left" vertical="top" wrapText="1"/>
    </xf>
    <xf numFmtId="0" fontId="27" fillId="0" borderId="0" xfId="0" applyFont="1" applyFill="1" applyAlignment="1" applyProtection="1">
      <alignment vertical="center" wrapText="1"/>
    </xf>
    <xf numFmtId="0" fontId="28" fillId="0" borderId="0" xfId="0" applyFont="1" applyFill="1" applyAlignment="1" applyProtection="1">
      <alignment vertical="center" wrapText="1"/>
    </xf>
    <xf numFmtId="0" fontId="53" fillId="2" borderId="0" xfId="0" applyFont="1" applyFill="1"/>
    <xf numFmtId="43" fontId="0" fillId="2" borderId="0" xfId="1" applyFont="1" applyFill="1"/>
    <xf numFmtId="0" fontId="7" fillId="5" borderId="1" xfId="0" applyFont="1" applyFill="1" applyBorder="1"/>
    <xf numFmtId="165" fontId="7" fillId="5" borderId="1" xfId="1" applyNumberFormat="1" applyFont="1" applyFill="1" applyBorder="1"/>
    <xf numFmtId="0" fontId="0" fillId="5" borderId="1" xfId="0" applyFill="1" applyBorder="1"/>
    <xf numFmtId="165" fontId="0" fillId="5" borderId="1" xfId="1" applyNumberFormat="1" applyFont="1" applyFill="1" applyBorder="1" applyAlignment="1">
      <alignment horizontal="right"/>
    </xf>
    <xf numFmtId="165" fontId="0" fillId="20" borderId="1" xfId="1" applyNumberFormat="1" applyFont="1" applyFill="1" applyBorder="1" applyAlignment="1">
      <alignment horizontal="center"/>
    </xf>
    <xf numFmtId="165" fontId="0" fillId="20" borderId="1" xfId="1" applyNumberFormat="1" applyFont="1" applyFill="1" applyBorder="1"/>
    <xf numFmtId="165" fontId="8" fillId="20" borderId="1" xfId="1" applyNumberFormat="1" applyFont="1" applyFill="1" applyBorder="1" applyProtection="1">
      <protection hidden="1"/>
    </xf>
    <xf numFmtId="165" fontId="0" fillId="20" borderId="0" xfId="1" applyNumberFormat="1" applyFont="1" applyFill="1"/>
    <xf numFmtId="0" fontId="0" fillId="20" borderId="0" xfId="0" applyFill="1"/>
    <xf numFmtId="0" fontId="0" fillId="21" borderId="0" xfId="0" applyFill="1"/>
    <xf numFmtId="0" fontId="6" fillId="21" borderId="0" xfId="0" applyFont="1" applyFill="1"/>
    <xf numFmtId="168" fontId="0" fillId="2" borderId="1" xfId="0" applyNumberFormat="1" applyFill="1" applyBorder="1"/>
    <xf numFmtId="0" fontId="52" fillId="2" borderId="0" xfId="3" applyFill="1" applyAlignment="1">
      <alignment horizontal="right"/>
    </xf>
    <xf numFmtId="0" fontId="0" fillId="2" borderId="0" xfId="0" applyFill="1" applyAlignment="1">
      <alignment horizontal="right"/>
    </xf>
    <xf numFmtId="0" fontId="54" fillId="22" borderId="1" xfId="0" applyFont="1" applyFill="1" applyBorder="1" applyAlignment="1">
      <alignment horizontal="center"/>
    </xf>
    <xf numFmtId="167" fontId="14" fillId="5" borderId="1" xfId="1" applyNumberFormat="1" applyFont="1" applyFill="1" applyBorder="1" applyProtection="1"/>
    <xf numFmtId="167" fontId="10" fillId="3" borderId="3" xfId="1" applyNumberFormat="1" applyFont="1" applyFill="1" applyBorder="1"/>
    <xf numFmtId="167" fontId="10" fillId="5" borderId="5" xfId="1" applyNumberFormat="1" applyFont="1" applyFill="1" applyBorder="1"/>
    <xf numFmtId="167" fontId="17" fillId="5" borderId="11" xfId="1" applyNumberFormat="1" applyFont="1" applyFill="1" applyBorder="1"/>
    <xf numFmtId="167" fontId="17" fillId="5" borderId="3" xfId="1" applyNumberFormat="1" applyFont="1" applyFill="1" applyBorder="1"/>
    <xf numFmtId="0" fontId="18" fillId="0" borderId="1" xfId="0" applyFont="1" applyBorder="1" applyProtection="1">
      <protection locked="0"/>
    </xf>
    <xf numFmtId="165" fontId="18" fillId="0" borderId="1" xfId="1" applyNumberFormat="1" applyFont="1" applyBorder="1" applyAlignment="1" applyProtection="1">
      <alignment horizontal="left"/>
      <protection locked="0"/>
    </xf>
    <xf numFmtId="0" fontId="0" fillId="2" borderId="0" xfId="0" applyFill="1" applyProtection="1">
      <protection locked="0"/>
    </xf>
    <xf numFmtId="10" fontId="11" fillId="2" borderId="0" xfId="2" applyNumberFormat="1" applyFont="1" applyFill="1" applyProtection="1">
      <protection locked="0"/>
    </xf>
    <xf numFmtId="167" fontId="11" fillId="2" borderId="0" xfId="1" applyNumberFormat="1" applyFont="1" applyFill="1" applyProtection="1">
      <protection locked="0"/>
    </xf>
    <xf numFmtId="9" fontId="11" fillId="2" borderId="0" xfId="2" applyNumberFormat="1" applyFont="1" applyFill="1" applyProtection="1">
      <protection locked="0"/>
    </xf>
    <xf numFmtId="9" fontId="11" fillId="3" borderId="0" xfId="2" applyNumberFormat="1" applyFont="1" applyFill="1" applyProtection="1">
      <protection locked="0"/>
    </xf>
    <xf numFmtId="165" fontId="0" fillId="2" borderId="0" xfId="1" applyNumberFormat="1" applyFont="1" applyFill="1" applyProtection="1">
      <protection locked="0"/>
    </xf>
    <xf numFmtId="0" fontId="0" fillId="2" borderId="0" xfId="0" applyFill="1" applyProtection="1">
      <protection hidden="1"/>
    </xf>
    <xf numFmtId="0" fontId="20" fillId="2" borderId="0" xfId="0" applyFont="1" applyFill="1" applyProtection="1">
      <protection hidden="1"/>
    </xf>
    <xf numFmtId="167" fontId="10" fillId="5" borderId="1" xfId="1" applyNumberFormat="1" applyFont="1" applyFill="1" applyBorder="1" applyProtection="1">
      <protection hidden="1"/>
    </xf>
    <xf numFmtId="0" fontId="6" fillId="2" borderId="0" xfId="0" applyFont="1" applyFill="1"/>
    <xf numFmtId="0" fontId="0" fillId="5" borderId="3" xfId="0" applyFill="1" applyBorder="1"/>
    <xf numFmtId="0" fontId="13" fillId="2" borderId="40" xfId="0" applyFont="1" applyFill="1" applyBorder="1" applyAlignment="1" applyProtection="1">
      <alignment horizontal="center" vertical="center" wrapText="1"/>
    </xf>
    <xf numFmtId="0" fontId="13" fillId="2" borderId="61"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46" fillId="0" borderId="39" xfId="0" applyFont="1" applyFill="1" applyBorder="1" applyAlignment="1" applyProtection="1">
      <alignment horizontal="center" vertical="center" wrapText="1"/>
    </xf>
    <xf numFmtId="0" fontId="46" fillId="2" borderId="39" xfId="0" applyFont="1" applyFill="1" applyBorder="1" applyAlignment="1" applyProtection="1">
      <alignment horizontal="center" vertical="center" wrapText="1"/>
    </xf>
    <xf numFmtId="0" fontId="42" fillId="12" borderId="61" xfId="0" applyFont="1" applyFill="1" applyBorder="1" applyAlignment="1" applyProtection="1">
      <alignment horizontal="left" vertical="center" wrapText="1"/>
    </xf>
    <xf numFmtId="0" fontId="42" fillId="23" borderId="61" xfId="0" applyFont="1" applyFill="1" applyBorder="1" applyAlignment="1" applyProtection="1">
      <alignment horizontal="left" vertical="center" wrapText="1"/>
    </xf>
    <xf numFmtId="0" fontId="42" fillId="23" borderId="41" xfId="0" applyFont="1" applyFill="1" applyBorder="1" applyAlignment="1" applyProtection="1">
      <alignment horizontal="left" vertical="center" wrapText="1"/>
    </xf>
    <xf numFmtId="0" fontId="33" fillId="19" borderId="39" xfId="0" applyFont="1" applyFill="1" applyBorder="1" applyAlignment="1" applyProtection="1">
      <alignment horizontal="center" vertical="top" wrapText="1"/>
    </xf>
    <xf numFmtId="0" fontId="47" fillId="24" borderId="0" xfId="0" applyFont="1" applyFill="1" applyBorder="1" applyAlignment="1" applyProtection="1">
      <alignment horizontal="center" vertical="center" wrapText="1"/>
    </xf>
    <xf numFmtId="0" fontId="47" fillId="24" borderId="33" xfId="0" applyFont="1" applyFill="1" applyBorder="1" applyAlignment="1" applyProtection="1">
      <alignment horizontal="center" vertical="center" wrapText="1"/>
    </xf>
    <xf numFmtId="0" fontId="47" fillId="24" borderId="34" xfId="0" applyFont="1" applyFill="1" applyBorder="1" applyAlignment="1" applyProtection="1">
      <alignment horizontal="center" vertical="center" wrapText="1"/>
    </xf>
    <xf numFmtId="0" fontId="27" fillId="23" borderId="38" xfId="0" applyFont="1" applyFill="1" applyBorder="1" applyAlignment="1" applyProtection="1">
      <alignment vertical="center" wrapText="1"/>
    </xf>
    <xf numFmtId="0" fontId="27" fillId="23" borderId="36" xfId="0" applyFont="1" applyFill="1" applyBorder="1" applyAlignment="1" applyProtection="1">
      <alignment vertical="center" wrapText="1"/>
    </xf>
    <xf numFmtId="0" fontId="27" fillId="23" borderId="37" xfId="0" applyFont="1" applyFill="1" applyBorder="1" applyAlignment="1" applyProtection="1">
      <alignment vertical="center" wrapText="1"/>
    </xf>
    <xf numFmtId="167" fontId="11" fillId="2" borderId="3" xfId="1" applyNumberFormat="1" applyFont="1" applyFill="1" applyBorder="1" applyProtection="1">
      <protection locked="0"/>
    </xf>
    <xf numFmtId="167" fontId="11" fillId="5" borderId="3" xfId="1" applyNumberFormat="1" applyFont="1" applyFill="1" applyBorder="1" applyProtection="1"/>
    <xf numFmtId="0" fontId="0" fillId="6" borderId="1" xfId="0" applyFill="1" applyBorder="1"/>
    <xf numFmtId="167" fontId="11" fillId="6" borderId="3" xfId="1" applyNumberFormat="1" applyFont="1" applyFill="1" applyBorder="1" applyProtection="1"/>
    <xf numFmtId="167" fontId="14" fillId="2" borderId="3" xfId="1" applyNumberFormat="1" applyFont="1" applyFill="1" applyBorder="1" applyProtection="1">
      <protection locked="0"/>
    </xf>
    <xf numFmtId="0" fontId="61" fillId="5" borderId="1" xfId="0" applyFont="1" applyFill="1" applyBorder="1"/>
    <xf numFmtId="0" fontId="62" fillId="5" borderId="1" xfId="0" applyFont="1" applyFill="1" applyBorder="1"/>
    <xf numFmtId="167" fontId="0" fillId="2" borderId="0" xfId="0" applyNumberFormat="1" applyFill="1" applyProtection="1">
      <protection locked="0"/>
    </xf>
    <xf numFmtId="0" fontId="19" fillId="5" borderId="2" xfId="0" applyFont="1" applyFill="1" applyBorder="1"/>
    <xf numFmtId="0" fontId="0" fillId="5" borderId="2" xfId="0" applyFill="1" applyBorder="1"/>
    <xf numFmtId="0" fontId="0" fillId="5" borderId="3" xfId="0" applyFill="1" applyBorder="1"/>
    <xf numFmtId="10" fontId="11" fillId="3" borderId="1" xfId="2" applyNumberFormat="1" applyFont="1" applyFill="1" applyBorder="1"/>
    <xf numFmtId="10" fontId="11" fillId="6" borderId="1" xfId="2" applyNumberFormat="1" applyFont="1" applyFill="1" applyBorder="1" applyProtection="1"/>
    <xf numFmtId="0" fontId="42" fillId="0" borderId="1" xfId="0" applyFont="1" applyFill="1" applyBorder="1" applyAlignment="1" applyProtection="1">
      <alignment horizontal="center" vertical="center" wrapText="1"/>
    </xf>
    <xf numFmtId="0" fontId="42" fillId="0" borderId="44" xfId="0" applyFont="1" applyFill="1" applyBorder="1" applyAlignment="1" applyProtection="1">
      <alignment horizontal="center" vertical="center" wrapText="1"/>
    </xf>
    <xf numFmtId="0" fontId="42" fillId="0" borderId="49" xfId="0" applyFont="1" applyFill="1" applyBorder="1" applyAlignment="1" applyProtection="1">
      <alignment horizontal="center" vertical="center" wrapText="1"/>
    </xf>
    <xf numFmtId="0" fontId="42" fillId="0" borderId="12" xfId="0" applyFont="1" applyFill="1" applyBorder="1" applyAlignment="1" applyProtection="1">
      <alignment horizontal="center" vertical="center" wrapText="1"/>
    </xf>
    <xf numFmtId="0" fontId="42" fillId="25" borderId="1" xfId="0" applyFont="1" applyFill="1" applyBorder="1" applyAlignment="1" applyProtection="1">
      <alignment horizontal="center" vertical="center" wrapText="1"/>
    </xf>
    <xf numFmtId="0" fontId="42" fillId="25" borderId="12" xfId="0" applyFont="1" applyFill="1" applyBorder="1" applyAlignment="1" applyProtection="1">
      <alignment horizontal="center" vertical="center" wrapText="1"/>
    </xf>
    <xf numFmtId="0" fontId="46" fillId="25" borderId="12" xfId="0" applyFont="1" applyFill="1" applyBorder="1" applyAlignment="1" applyProtection="1">
      <alignment horizontal="center" vertical="center" wrapText="1"/>
    </xf>
    <xf numFmtId="0" fontId="46" fillId="25" borderId="49" xfId="0" applyFont="1" applyFill="1" applyBorder="1" applyAlignment="1" applyProtection="1">
      <alignment horizontal="center" vertical="center" wrapText="1"/>
    </xf>
    <xf numFmtId="0" fontId="42" fillId="25" borderId="44" xfId="0" applyFont="1" applyFill="1" applyBorder="1" applyAlignment="1" applyProtection="1">
      <alignment horizontal="center" vertical="center" wrapText="1"/>
    </xf>
    <xf numFmtId="0" fontId="18" fillId="0" borderId="1" xfId="0" applyFont="1" applyBorder="1" applyAlignment="1" applyProtection="1">
      <alignment horizontal="left"/>
    </xf>
    <xf numFmtId="0" fontId="63" fillId="2" borderId="0" xfId="0" applyFont="1" applyFill="1" applyAlignment="1">
      <alignment wrapText="1"/>
    </xf>
    <xf numFmtId="165" fontId="0" fillId="0" borderId="0" xfId="1" applyNumberFormat="1" applyFont="1"/>
    <xf numFmtId="165" fontId="66" fillId="20" borderId="0" xfId="1" applyNumberFormat="1" applyFont="1" applyFill="1"/>
    <xf numFmtId="0" fontId="66" fillId="20" borderId="0" xfId="0" applyFont="1" applyFill="1"/>
    <xf numFmtId="165" fontId="66" fillId="20" borderId="1" xfId="1" applyNumberFormat="1" applyFont="1" applyFill="1" applyBorder="1" applyAlignment="1">
      <alignment horizontal="center"/>
    </xf>
    <xf numFmtId="165" fontId="66" fillId="20" borderId="1" xfId="1" applyNumberFormat="1" applyFont="1" applyFill="1" applyBorder="1"/>
    <xf numFmtId="165" fontId="67" fillId="20" borderId="1" xfId="1" applyNumberFormat="1" applyFont="1" applyFill="1" applyBorder="1" applyProtection="1">
      <protection hidden="1"/>
    </xf>
    <xf numFmtId="165" fontId="66" fillId="20" borderId="0" xfId="0" applyNumberFormat="1" applyFont="1" applyFill="1"/>
    <xf numFmtId="165" fontId="18" fillId="0" borderId="1" xfId="1" applyNumberFormat="1" applyFont="1" applyBorder="1" applyAlignment="1" applyProtection="1">
      <alignment horizontal="left"/>
    </xf>
    <xf numFmtId="10" fontId="18" fillId="0" borderId="1" xfId="2" applyNumberFormat="1" applyFont="1" applyBorder="1" applyAlignment="1" applyProtection="1">
      <alignment horizontal="right"/>
    </xf>
    <xf numFmtId="167" fontId="0" fillId="2" borderId="0" xfId="0" applyNumberFormat="1" applyFill="1" applyProtection="1">
      <protection hidden="1"/>
    </xf>
    <xf numFmtId="167" fontId="10" fillId="3" borderId="1" xfId="0" applyNumberFormat="1" applyFont="1" applyFill="1" applyBorder="1"/>
    <xf numFmtId="165" fontId="27" fillId="2" borderId="0" xfId="1" applyNumberFormat="1" applyFont="1" applyFill="1" applyAlignment="1" applyProtection="1">
      <alignment vertical="center" wrapText="1"/>
    </xf>
    <xf numFmtId="170" fontId="0" fillId="2" borderId="0" xfId="1" applyNumberFormat="1" applyFont="1" applyFill="1"/>
    <xf numFmtId="0" fontId="1" fillId="2" borderId="1"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vertical="center"/>
    </xf>
    <xf numFmtId="0" fontId="0" fillId="3" borderId="0" xfId="0" applyFill="1" applyAlignment="1">
      <alignment horizontal="center" textRotation="180"/>
    </xf>
    <xf numFmtId="0" fontId="0" fillId="5" borderId="2" xfId="0" applyFill="1" applyBorder="1" applyAlignment="1">
      <alignment horizontal="left"/>
    </xf>
    <xf numFmtId="0" fontId="0" fillId="5" borderId="3" xfId="0" applyFill="1" applyBorder="1" applyAlignment="1">
      <alignment horizontal="left"/>
    </xf>
    <xf numFmtId="0" fontId="0" fillId="5" borderId="2" xfId="0" applyFill="1" applyBorder="1"/>
    <xf numFmtId="0" fontId="0" fillId="5" borderId="3" xfId="0" applyFill="1" applyBorder="1"/>
    <xf numFmtId="0" fontId="8" fillId="7" borderId="2" xfId="0" applyFont="1" applyFill="1" applyBorder="1" applyAlignment="1" applyProtection="1">
      <alignment horizontal="justify" wrapText="1"/>
      <protection hidden="1"/>
    </xf>
    <xf numFmtId="0" fontId="8" fillId="7" borderId="3" xfId="0" applyFont="1" applyFill="1" applyBorder="1" applyAlignment="1" applyProtection="1">
      <alignment horizontal="justify" wrapText="1"/>
      <protection hidden="1"/>
    </xf>
    <xf numFmtId="0" fontId="54" fillId="22" borderId="2" xfId="0" applyFont="1" applyFill="1" applyBorder="1" applyAlignment="1">
      <alignment horizontal="center"/>
    </xf>
    <xf numFmtId="0" fontId="54" fillId="22" borderId="3" xfId="0" applyFont="1" applyFill="1" applyBorder="1" applyAlignment="1">
      <alignment horizontal="center"/>
    </xf>
    <xf numFmtId="3" fontId="56" fillId="5" borderId="2" xfId="0" applyNumberFormat="1" applyFont="1" applyFill="1" applyBorder="1" applyAlignment="1">
      <alignment horizontal="left" vertical="top" wrapText="1"/>
    </xf>
    <xf numFmtId="3" fontId="56" fillId="5" borderId="3" xfId="0" applyNumberFormat="1" applyFont="1" applyFill="1" applyBorder="1" applyAlignment="1">
      <alignment horizontal="left" vertical="top" wrapText="1"/>
    </xf>
    <xf numFmtId="0" fontId="10" fillId="5" borderId="2" xfId="0" applyFont="1" applyFill="1" applyBorder="1"/>
    <xf numFmtId="0" fontId="10" fillId="5" borderId="60" xfId="0" applyFont="1" applyFill="1" applyBorder="1"/>
    <xf numFmtId="167" fontId="55" fillId="23" borderId="2" xfId="1" applyNumberFormat="1" applyFont="1" applyFill="1" applyBorder="1" applyAlignment="1">
      <alignment horizontal="left" wrapText="1"/>
    </xf>
    <xf numFmtId="167" fontId="55" fillId="23" borderId="3" xfId="1" applyNumberFormat="1" applyFont="1" applyFill="1" applyBorder="1" applyAlignment="1">
      <alignment horizontal="left" wrapText="1"/>
    </xf>
    <xf numFmtId="3" fontId="56" fillId="23" borderId="2" xfId="0" applyNumberFormat="1" applyFont="1" applyFill="1" applyBorder="1" applyAlignment="1">
      <alignment horizontal="justify" vertical="top"/>
    </xf>
    <xf numFmtId="3" fontId="56" fillId="23" borderId="3" xfId="0" applyNumberFormat="1" applyFont="1" applyFill="1" applyBorder="1" applyAlignment="1">
      <alignment horizontal="justify" vertical="top"/>
    </xf>
    <xf numFmtId="3" fontId="56" fillId="23" borderId="2" xfId="0" applyNumberFormat="1" applyFont="1" applyFill="1" applyBorder="1" applyAlignment="1">
      <alignment horizontal="left" vertical="top" wrapText="1"/>
    </xf>
    <xf numFmtId="3" fontId="56" fillId="23" borderId="3" xfId="0" applyNumberFormat="1" applyFont="1" applyFill="1" applyBorder="1" applyAlignment="1">
      <alignment horizontal="left" vertical="top" wrapText="1"/>
    </xf>
    <xf numFmtId="0" fontId="0" fillId="7" borderId="2" xfId="0" applyFont="1" applyFill="1" applyBorder="1" applyAlignment="1">
      <alignment horizontal="left"/>
    </xf>
    <xf numFmtId="0" fontId="0" fillId="7" borderId="3" xfId="0" applyFont="1" applyFill="1" applyBorder="1" applyAlignment="1">
      <alignment horizontal="left"/>
    </xf>
    <xf numFmtId="3" fontId="22" fillId="5" borderId="2" xfId="0" applyNumberFormat="1" applyFont="1" applyFill="1" applyBorder="1" applyAlignment="1">
      <alignment horizontal="left" vertical="top" wrapText="1"/>
    </xf>
    <xf numFmtId="3" fontId="22" fillId="5" borderId="3" xfId="0" applyNumberFormat="1" applyFont="1" applyFill="1" applyBorder="1" applyAlignment="1">
      <alignment horizontal="left" vertical="top" wrapText="1"/>
    </xf>
    <xf numFmtId="3" fontId="16" fillId="5" borderId="4" xfId="0" applyNumberFormat="1" applyFont="1" applyFill="1" applyBorder="1" applyAlignment="1">
      <alignment horizontal="left" vertical="top" wrapText="1"/>
    </xf>
    <xf numFmtId="3" fontId="16" fillId="5" borderId="58" xfId="0" applyNumberFormat="1" applyFont="1" applyFill="1" applyBorder="1" applyAlignment="1">
      <alignment horizontal="left" vertical="top" wrapText="1"/>
    </xf>
    <xf numFmtId="0" fontId="10" fillId="5" borderId="10" xfId="0" applyFont="1" applyFill="1" applyBorder="1"/>
    <xf numFmtId="0" fontId="10" fillId="5" borderId="59" xfId="0" applyFont="1" applyFill="1" applyBorder="1"/>
    <xf numFmtId="167" fontId="11" fillId="2" borderId="1" xfId="1" applyNumberFormat="1" applyFont="1" applyFill="1" applyBorder="1" applyProtection="1">
      <protection locked="0"/>
    </xf>
    <xf numFmtId="0" fontId="12" fillId="6" borderId="1" xfId="0" applyFont="1" applyFill="1" applyBorder="1" applyProtection="1">
      <protection locked="0"/>
    </xf>
    <xf numFmtId="0" fontId="12" fillId="5" borderId="1" xfId="0" applyFont="1" applyFill="1" applyBorder="1" applyProtection="1">
      <protection locked="0"/>
    </xf>
    <xf numFmtId="168" fontId="11" fillId="2" borderId="1" xfId="2" applyNumberFormat="1" applyFont="1" applyFill="1" applyBorder="1" applyProtection="1">
      <protection locked="0"/>
    </xf>
    <xf numFmtId="0" fontId="12" fillId="6" borderId="1" xfId="0" applyFont="1" applyFill="1" applyBorder="1" applyProtection="1"/>
    <xf numFmtId="0" fontId="0" fillId="2" borderId="1" xfId="0" applyFill="1" applyBorder="1" applyAlignment="1" applyProtection="1">
      <alignment horizontal="right"/>
      <protection locked="0"/>
    </xf>
    <xf numFmtId="0" fontId="12" fillId="6" borderId="1" xfId="0" applyFont="1" applyFill="1" applyBorder="1" applyProtection="1">
      <protection hidden="1"/>
    </xf>
    <xf numFmtId="0" fontId="51" fillId="2" borderId="0" xfId="0" applyFont="1" applyFill="1" applyAlignment="1" applyProtection="1">
      <alignment horizontal="center" vertical="top" wrapText="1"/>
    </xf>
    <xf numFmtId="0" fontId="52" fillId="2" borderId="0" xfId="3" applyFill="1" applyAlignment="1" applyProtection="1">
      <alignment horizontal="center" vertical="center" wrapText="1"/>
    </xf>
    <xf numFmtId="3" fontId="8" fillId="25" borderId="2" xfId="0" applyNumberFormat="1" applyFont="1" applyFill="1" applyBorder="1" applyAlignment="1" applyProtection="1">
      <alignment horizontal="right" vertical="center" wrapText="1"/>
    </xf>
    <xf numFmtId="3" fontId="8" fillId="25" borderId="60" xfId="0" applyNumberFormat="1" applyFont="1" applyFill="1" applyBorder="1" applyAlignment="1" applyProtection="1">
      <alignment horizontal="right" vertical="center" wrapText="1"/>
    </xf>
    <xf numFmtId="3" fontId="8" fillId="25" borderId="67" xfId="0" applyNumberFormat="1" applyFont="1" applyFill="1" applyBorder="1" applyAlignment="1" applyProtection="1">
      <alignment horizontal="right" vertical="center" wrapText="1"/>
    </xf>
    <xf numFmtId="3" fontId="8" fillId="2" borderId="2" xfId="0" applyNumberFormat="1" applyFont="1" applyFill="1" applyBorder="1" applyAlignment="1" applyProtection="1">
      <alignment horizontal="right" vertical="center" wrapText="1"/>
    </xf>
    <xf numFmtId="3" fontId="8" fillId="2" borderId="60" xfId="0" applyNumberFormat="1" applyFont="1" applyFill="1" applyBorder="1" applyAlignment="1" applyProtection="1">
      <alignment horizontal="right" vertical="center" wrapText="1"/>
    </xf>
    <xf numFmtId="3" fontId="8" fillId="2" borderId="67" xfId="0" applyNumberFormat="1" applyFont="1" applyFill="1" applyBorder="1" applyAlignment="1" applyProtection="1">
      <alignment horizontal="right" vertical="center" wrapText="1"/>
    </xf>
    <xf numFmtId="3" fontId="8" fillId="0" borderId="1" xfId="0" applyNumberFormat="1" applyFont="1" applyFill="1" applyBorder="1" applyAlignment="1" applyProtection="1">
      <alignment horizontal="right" vertical="center" wrapText="1"/>
    </xf>
    <xf numFmtId="3" fontId="8" fillId="0" borderId="47" xfId="0" applyNumberFormat="1" applyFont="1" applyFill="1" applyBorder="1" applyAlignment="1" applyProtection="1">
      <alignment horizontal="right" vertical="center" wrapText="1"/>
    </xf>
    <xf numFmtId="3" fontId="8" fillId="25" borderId="60" xfId="0" applyNumberFormat="1" applyFont="1" applyFill="1" applyBorder="1" applyAlignment="1" applyProtection="1">
      <alignment horizontal="left" vertical="center" wrapText="1"/>
    </xf>
    <xf numFmtId="3" fontId="8" fillId="25" borderId="3" xfId="0" applyNumberFormat="1" applyFont="1" applyFill="1" applyBorder="1" applyAlignment="1" applyProtection="1">
      <alignment horizontal="left" vertical="center" wrapText="1"/>
    </xf>
    <xf numFmtId="0" fontId="59" fillId="0" borderId="40" xfId="0" applyFont="1" applyBorder="1" applyAlignment="1" applyProtection="1">
      <alignment horizontal="center" vertical="center" wrapText="1"/>
    </xf>
    <xf numFmtId="0" fontId="59" fillId="0" borderId="61" xfId="0" applyFont="1" applyBorder="1" applyAlignment="1" applyProtection="1">
      <alignment horizontal="center" vertical="center" wrapText="1"/>
    </xf>
    <xf numFmtId="0" fontId="59" fillId="0" borderId="41" xfId="0" applyFont="1" applyBorder="1" applyAlignment="1" applyProtection="1">
      <alignment horizontal="center" vertical="center" wrapText="1"/>
    </xf>
    <xf numFmtId="0" fontId="42" fillId="12" borderId="61" xfId="0" applyFont="1" applyFill="1" applyBorder="1" applyAlignment="1" applyProtection="1">
      <alignment horizontal="right" vertical="center" wrapText="1"/>
    </xf>
    <xf numFmtId="0" fontId="48" fillId="0" borderId="33" xfId="0" applyFont="1" applyBorder="1" applyAlignment="1" applyProtection="1">
      <alignment horizontal="center" vertical="center" textRotation="90" wrapText="1"/>
    </xf>
    <xf numFmtId="0" fontId="48" fillId="0" borderId="0" xfId="0" applyFont="1" applyBorder="1" applyAlignment="1" applyProtection="1">
      <alignment horizontal="center" vertical="center" textRotation="90" wrapText="1"/>
    </xf>
    <xf numFmtId="3" fontId="8" fillId="25" borderId="74" xfId="0" applyNumberFormat="1" applyFont="1" applyFill="1" applyBorder="1" applyAlignment="1" applyProtection="1">
      <alignment horizontal="left" vertical="center" wrapText="1"/>
    </xf>
    <xf numFmtId="3" fontId="8" fillId="25" borderId="12" xfId="0" applyNumberFormat="1" applyFont="1" applyFill="1" applyBorder="1" applyAlignment="1" applyProtection="1">
      <alignment horizontal="left" vertical="center" wrapText="1"/>
    </xf>
    <xf numFmtId="3" fontId="8" fillId="25" borderId="12" xfId="0" applyNumberFormat="1" applyFont="1" applyFill="1" applyBorder="1" applyAlignment="1" applyProtection="1">
      <alignment horizontal="right" vertical="center" wrapText="1"/>
    </xf>
    <xf numFmtId="3" fontId="8" fillId="25" borderId="75" xfId="0" applyNumberFormat="1" applyFont="1" applyFill="1" applyBorder="1" applyAlignment="1" applyProtection="1">
      <alignment horizontal="right" vertical="center" wrapText="1"/>
    </xf>
    <xf numFmtId="0" fontId="8" fillId="0" borderId="60"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3" fontId="13" fillId="0" borderId="60" xfId="0" applyNumberFormat="1" applyFont="1" applyFill="1" applyBorder="1" applyAlignment="1" applyProtection="1">
      <alignment horizontal="left" vertical="center" wrapText="1"/>
    </xf>
    <xf numFmtId="3" fontId="13" fillId="0" borderId="3" xfId="0" applyNumberFormat="1" applyFont="1" applyFill="1" applyBorder="1" applyAlignment="1" applyProtection="1">
      <alignment horizontal="left" vertical="center" wrapText="1"/>
    </xf>
    <xf numFmtId="0" fontId="65" fillId="2" borderId="0" xfId="0" applyFont="1" applyFill="1" applyBorder="1" applyAlignment="1" applyProtection="1">
      <alignment horizontal="center" vertical="top" wrapText="1"/>
    </xf>
    <xf numFmtId="3" fontId="13" fillId="25" borderId="73" xfId="0" applyNumberFormat="1" applyFont="1" applyFill="1" applyBorder="1" applyAlignment="1" applyProtection="1">
      <alignment horizontal="left" vertical="center" wrapText="1"/>
    </xf>
    <xf numFmtId="3" fontId="13" fillId="25" borderId="65" xfId="0" applyNumberFormat="1" applyFont="1" applyFill="1" applyBorder="1" applyAlignment="1" applyProtection="1">
      <alignment horizontal="left" vertical="center" wrapText="1"/>
    </xf>
    <xf numFmtId="3" fontId="13" fillId="25" borderId="66" xfId="0" applyNumberFormat="1" applyFont="1" applyFill="1" applyBorder="1" applyAlignment="1" applyProtection="1">
      <alignment horizontal="left" vertical="center" wrapText="1"/>
    </xf>
    <xf numFmtId="3" fontId="8" fillId="0" borderId="2" xfId="0" applyNumberFormat="1" applyFont="1" applyFill="1" applyBorder="1" applyAlignment="1" applyProtection="1">
      <alignment horizontal="right" vertical="center" wrapText="1"/>
    </xf>
    <xf numFmtId="3" fontId="8" fillId="0" borderId="60" xfId="0" applyNumberFormat="1" applyFont="1" applyFill="1" applyBorder="1" applyAlignment="1" applyProtection="1">
      <alignment horizontal="right" vertical="center" wrapText="1"/>
    </xf>
    <xf numFmtId="3" fontId="8" fillId="0" borderId="67" xfId="0" applyNumberFormat="1" applyFont="1" applyFill="1" applyBorder="1" applyAlignment="1" applyProtection="1">
      <alignment horizontal="right" vertical="center" wrapText="1"/>
    </xf>
    <xf numFmtId="0" fontId="8" fillId="0" borderId="46"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3" fontId="8" fillId="12" borderId="1" xfId="0" applyNumberFormat="1" applyFont="1" applyFill="1" applyBorder="1" applyAlignment="1" applyProtection="1">
      <alignment horizontal="right" vertical="center" wrapText="1"/>
    </xf>
    <xf numFmtId="3" fontId="8" fillId="12" borderId="47" xfId="0" applyNumberFormat="1" applyFont="1" applyFill="1" applyBorder="1" applyAlignment="1" applyProtection="1">
      <alignment horizontal="right" vertical="center" wrapText="1"/>
    </xf>
    <xf numFmtId="3" fontId="13" fillId="25" borderId="48" xfId="0" applyNumberFormat="1" applyFont="1" applyFill="1" applyBorder="1" applyAlignment="1" applyProtection="1">
      <alignment horizontal="left" vertical="center" wrapText="1"/>
    </xf>
    <xf numFmtId="3" fontId="13" fillId="25" borderId="49" xfId="0" applyNumberFormat="1" applyFont="1" applyFill="1" applyBorder="1" applyAlignment="1" applyProtection="1">
      <alignment horizontal="left" vertical="center" wrapText="1"/>
    </xf>
    <xf numFmtId="3" fontId="8" fillId="25" borderId="49" xfId="0" applyNumberFormat="1" applyFont="1" applyFill="1" applyBorder="1" applyAlignment="1" applyProtection="1">
      <alignment horizontal="right" vertical="center" wrapText="1"/>
    </xf>
    <xf numFmtId="3" fontId="8" fillId="25" borderId="50" xfId="0" applyNumberFormat="1" applyFont="1" applyFill="1" applyBorder="1" applyAlignment="1" applyProtection="1">
      <alignment horizontal="right" vertical="center" wrapText="1"/>
    </xf>
    <xf numFmtId="0" fontId="27" fillId="17" borderId="23" xfId="0" applyFont="1" applyFill="1" applyBorder="1" applyAlignment="1" applyProtection="1">
      <alignment horizontal="center" vertical="center" wrapText="1"/>
    </xf>
    <xf numFmtId="0" fontId="27" fillId="17" borderId="0" xfId="0" applyFont="1" applyFill="1" applyBorder="1" applyAlignment="1" applyProtection="1">
      <alignment horizontal="center" vertical="center" wrapText="1"/>
    </xf>
    <xf numFmtId="0" fontId="27" fillId="17" borderId="28" xfId="0" applyFont="1" applyFill="1" applyBorder="1" applyAlignment="1" applyProtection="1">
      <alignment horizontal="center" vertical="center" wrapText="1"/>
    </xf>
    <xf numFmtId="0" fontId="33" fillId="16" borderId="38" xfId="0" applyFont="1" applyFill="1" applyBorder="1" applyAlignment="1" applyProtection="1">
      <alignment horizontal="center" vertical="top" wrapText="1"/>
    </xf>
    <xf numFmtId="0" fontId="33" fillId="16" borderId="36" xfId="0" applyFont="1" applyFill="1" applyBorder="1" applyAlignment="1" applyProtection="1">
      <alignment horizontal="center" vertical="top" wrapText="1"/>
    </xf>
    <xf numFmtId="0" fontId="33" fillId="16" borderId="51" xfId="0" applyFont="1" applyFill="1" applyBorder="1" applyAlignment="1" applyProtection="1">
      <alignment horizontal="center" vertical="top" wrapText="1"/>
    </xf>
    <xf numFmtId="0" fontId="33" fillId="16" borderId="37" xfId="0" applyFont="1" applyFill="1" applyBorder="1" applyAlignment="1" applyProtection="1">
      <alignment horizontal="center" vertical="top" wrapText="1"/>
    </xf>
    <xf numFmtId="0" fontId="49" fillId="2" borderId="19" xfId="0" applyFont="1" applyFill="1" applyBorder="1" applyAlignment="1" applyProtection="1">
      <alignment horizontal="center" vertical="center" wrapText="1"/>
    </xf>
    <xf numFmtId="0" fontId="50" fillId="24" borderId="29" xfId="0" applyFont="1" applyFill="1" applyBorder="1" applyAlignment="1" applyProtection="1">
      <alignment horizontal="center" vertical="top" wrapText="1"/>
    </xf>
    <xf numFmtId="0" fontId="33" fillId="24" borderId="31" xfId="0" applyFont="1" applyFill="1" applyBorder="1" applyAlignment="1" applyProtection="1">
      <alignment horizontal="center" vertical="top" wrapText="1"/>
    </xf>
    <xf numFmtId="0" fontId="33" fillId="24" borderId="30" xfId="0" applyFont="1" applyFill="1" applyBorder="1" applyAlignment="1" applyProtection="1">
      <alignment horizontal="center" vertical="top" wrapText="1"/>
    </xf>
    <xf numFmtId="0" fontId="8" fillId="0" borderId="62" xfId="0" applyFont="1" applyFill="1" applyBorder="1" applyAlignment="1" applyProtection="1">
      <alignment horizontal="left" vertical="center" wrapText="1"/>
    </xf>
    <xf numFmtId="0" fontId="8" fillId="0" borderId="63" xfId="0" applyFont="1" applyFill="1" applyBorder="1" applyAlignment="1" applyProtection="1">
      <alignment horizontal="left" vertical="center" wrapText="1"/>
    </xf>
    <xf numFmtId="0" fontId="42" fillId="2" borderId="40" xfId="0" applyFont="1" applyFill="1" applyBorder="1" applyAlignment="1" applyProtection="1">
      <alignment horizontal="center" vertical="top" wrapText="1"/>
    </xf>
    <xf numFmtId="0" fontId="42" fillId="2" borderId="61" xfId="0" applyFont="1" applyFill="1" applyBorder="1" applyAlignment="1" applyProtection="1">
      <alignment horizontal="center" vertical="top" wrapText="1"/>
    </xf>
    <xf numFmtId="0" fontId="33" fillId="16" borderId="0" xfId="0" applyFont="1" applyFill="1" applyBorder="1" applyAlignment="1" applyProtection="1">
      <alignment horizontal="center" vertical="top" wrapText="1"/>
    </xf>
    <xf numFmtId="0" fontId="33" fillId="13" borderId="0" xfId="0" applyFont="1" applyFill="1" applyBorder="1" applyAlignment="1" applyProtection="1">
      <alignment horizontal="center" vertical="center" wrapText="1"/>
    </xf>
    <xf numFmtId="0" fontId="34" fillId="12" borderId="24" xfId="0" applyFont="1" applyFill="1" applyBorder="1" applyAlignment="1" applyProtection="1">
      <alignment horizontal="center" vertical="center" wrapText="1"/>
    </xf>
    <xf numFmtId="0" fontId="35" fillId="0" borderId="25" xfId="0" applyFont="1" applyBorder="1"/>
    <xf numFmtId="0" fontId="39" fillId="12" borderId="0" xfId="0" applyFont="1" applyFill="1" applyBorder="1" applyAlignment="1" applyProtection="1">
      <alignment horizontal="right" vertical="center" wrapText="1"/>
    </xf>
    <xf numFmtId="0" fontId="41" fillId="0" borderId="29" xfId="0" applyFont="1" applyBorder="1" applyAlignment="1" applyProtection="1">
      <alignment horizontal="center" vertical="center" textRotation="90" wrapText="1"/>
    </xf>
    <xf numFmtId="0" fontId="41" fillId="0" borderId="30" xfId="0" applyFont="1" applyBorder="1" applyAlignment="1" applyProtection="1">
      <alignment horizontal="center" vertical="center" textRotation="90" wrapText="1"/>
    </xf>
    <xf numFmtId="0" fontId="41" fillId="0" borderId="33" xfId="0" applyFont="1" applyBorder="1" applyAlignment="1" applyProtection="1">
      <alignment horizontal="center" vertical="center" textRotation="90" wrapText="1"/>
    </xf>
    <xf numFmtId="0" fontId="41" fillId="0" borderId="34" xfId="0" applyFont="1" applyBorder="1" applyAlignment="1" applyProtection="1">
      <alignment horizontal="center" vertical="center" textRotation="90" wrapText="1"/>
    </xf>
    <xf numFmtId="0" fontId="42" fillId="13" borderId="31" xfId="0" applyFont="1" applyFill="1" applyBorder="1" applyAlignment="1" applyProtection="1">
      <alignment horizontal="left" vertical="center" wrapText="1"/>
    </xf>
    <xf numFmtId="0" fontId="42" fillId="13" borderId="31" xfId="0" applyFont="1" applyFill="1" applyBorder="1" applyAlignment="1" applyProtection="1">
      <alignment horizontal="center" vertical="center" wrapText="1"/>
    </xf>
    <xf numFmtId="0" fontId="42" fillId="13" borderId="32" xfId="0" applyFont="1" applyFill="1" applyBorder="1" applyAlignment="1" applyProtection="1">
      <alignment horizontal="center" vertical="center" wrapText="1"/>
    </xf>
    <xf numFmtId="0" fontId="42" fillId="15" borderId="29" xfId="0" applyFont="1" applyFill="1" applyBorder="1" applyAlignment="1" applyProtection="1">
      <alignment horizontal="left" vertical="top" wrapText="1"/>
    </xf>
    <xf numFmtId="0" fontId="42" fillId="15" borderId="31" xfId="0" applyFont="1" applyFill="1" applyBorder="1" applyAlignment="1" applyProtection="1">
      <alignment horizontal="left" vertical="top" wrapText="1"/>
    </xf>
    <xf numFmtId="3" fontId="8" fillId="0" borderId="0" xfId="0" applyNumberFormat="1" applyFont="1" applyFill="1" applyBorder="1" applyAlignment="1" applyProtection="1">
      <alignment vertical="center" wrapText="1"/>
    </xf>
    <xf numFmtId="3" fontId="8" fillId="12" borderId="26" xfId="0" applyNumberFormat="1" applyFont="1" applyFill="1" applyBorder="1" applyAlignment="1" applyProtection="1">
      <alignment horizontal="center" vertical="center" wrapText="1"/>
    </xf>
    <xf numFmtId="3" fontId="8" fillId="12" borderId="0" xfId="0" applyNumberFormat="1" applyFont="1" applyFill="1" applyBorder="1" applyAlignment="1" applyProtection="1">
      <alignment horizontal="center" vertical="center" wrapText="1"/>
    </xf>
    <xf numFmtId="3" fontId="8" fillId="12" borderId="27" xfId="0" applyNumberFormat="1" applyFont="1" applyFill="1" applyBorder="1" applyAlignment="1" applyProtection="1">
      <alignment horizontal="center" vertical="center" wrapText="1"/>
    </xf>
    <xf numFmtId="0" fontId="42" fillId="12" borderId="38" xfId="0" applyFont="1" applyFill="1" applyBorder="1" applyAlignment="1" applyProtection="1">
      <alignment horizontal="left" vertical="top" wrapText="1"/>
    </xf>
    <xf numFmtId="0" fontId="42" fillId="2" borderId="36" xfId="0" applyFont="1" applyFill="1" applyBorder="1" applyAlignment="1" applyProtection="1">
      <alignment horizontal="left" vertical="top" wrapText="1"/>
    </xf>
    <xf numFmtId="0" fontId="42" fillId="12" borderId="37" xfId="0" applyFont="1" applyFill="1" applyBorder="1" applyAlignment="1" applyProtection="1">
      <alignment horizontal="left" vertical="top" wrapText="1"/>
    </xf>
    <xf numFmtId="0" fontId="64" fillId="2" borderId="0" xfId="0" applyFont="1" applyFill="1" applyBorder="1" applyAlignment="1">
      <alignment horizontal="center" wrapText="1"/>
    </xf>
    <xf numFmtId="0" fontId="27" fillId="2" borderId="0" xfId="0" applyFont="1" applyFill="1" applyAlignment="1" applyProtection="1">
      <alignment horizontal="center" vertical="center" wrapText="1"/>
    </xf>
    <xf numFmtId="0" fontId="30" fillId="2" borderId="15" xfId="0" applyFont="1" applyFill="1" applyBorder="1" applyAlignment="1" applyProtection="1">
      <alignment horizontal="center" vertical="center" wrapText="1"/>
    </xf>
    <xf numFmtId="0" fontId="30" fillId="2" borderId="14" xfId="0" applyFont="1" applyFill="1" applyBorder="1" applyAlignment="1" applyProtection="1">
      <alignment horizontal="center" vertical="center" wrapText="1"/>
    </xf>
    <xf numFmtId="0" fontId="30" fillId="2" borderId="16" xfId="0" applyFont="1" applyFill="1" applyBorder="1" applyAlignment="1" applyProtection="1">
      <alignment horizontal="center" vertical="center" wrapText="1"/>
    </xf>
    <xf numFmtId="0" fontId="30" fillId="2" borderId="20" xfId="0" applyFont="1" applyFill="1" applyBorder="1" applyAlignment="1" applyProtection="1">
      <alignment horizontal="center" vertical="center" wrapText="1"/>
    </xf>
    <xf numFmtId="0" fontId="30" fillId="2" borderId="19" xfId="0" applyFont="1" applyFill="1" applyBorder="1" applyAlignment="1" applyProtection="1">
      <alignment horizontal="center" vertical="center" wrapText="1"/>
    </xf>
    <xf numFmtId="0" fontId="30" fillId="2" borderId="21" xfId="0" applyFont="1" applyFill="1" applyBorder="1" applyAlignment="1" applyProtection="1">
      <alignment horizontal="center" vertical="center" wrapText="1"/>
    </xf>
    <xf numFmtId="0" fontId="60" fillId="10" borderId="15" xfId="0" applyFont="1" applyFill="1" applyBorder="1" applyAlignment="1" applyProtection="1">
      <alignment horizontal="center" vertical="center" wrapText="1"/>
    </xf>
    <xf numFmtId="0" fontId="60" fillId="10" borderId="14" xfId="0" applyFont="1" applyFill="1" applyBorder="1" applyAlignment="1" applyProtection="1">
      <alignment horizontal="center" vertical="center" wrapText="1"/>
    </xf>
    <xf numFmtId="0" fontId="60" fillId="10" borderId="17" xfId="0" applyFont="1" applyFill="1" applyBorder="1" applyAlignment="1" applyProtection="1">
      <alignment horizontal="center" vertical="center" wrapText="1"/>
    </xf>
    <xf numFmtId="0" fontId="60" fillId="10" borderId="20" xfId="0" applyFont="1" applyFill="1" applyBorder="1" applyAlignment="1" applyProtection="1">
      <alignment horizontal="center" vertical="center" wrapText="1"/>
    </xf>
    <xf numFmtId="0" fontId="60" fillId="10" borderId="19" xfId="0" applyFont="1" applyFill="1" applyBorder="1" applyAlignment="1" applyProtection="1">
      <alignment horizontal="center" vertical="center" wrapText="1"/>
    </xf>
    <xf numFmtId="0" fontId="60" fillId="10" borderId="22" xfId="0" applyFont="1" applyFill="1" applyBorder="1" applyAlignment="1" applyProtection="1">
      <alignment horizontal="center" vertical="center" wrapText="1"/>
    </xf>
    <xf numFmtId="0" fontId="31" fillId="11" borderId="13" xfId="0" applyFont="1" applyFill="1" applyBorder="1" applyAlignment="1" applyProtection="1">
      <alignment horizontal="center" vertical="center" wrapText="1"/>
    </xf>
    <xf numFmtId="0" fontId="31" fillId="11" borderId="14" xfId="0" applyFont="1" applyFill="1" applyBorder="1" applyAlignment="1" applyProtection="1">
      <alignment horizontal="center" vertical="center" wrapText="1"/>
    </xf>
    <xf numFmtId="0" fontId="31" fillId="11" borderId="17" xfId="0" applyFont="1" applyFill="1" applyBorder="1" applyAlignment="1" applyProtection="1">
      <alignment horizontal="center" vertical="center" wrapText="1"/>
    </xf>
    <xf numFmtId="0" fontId="31" fillId="11" borderId="18" xfId="0" applyFont="1" applyFill="1" applyBorder="1" applyAlignment="1" applyProtection="1">
      <alignment horizontal="center" vertical="center" wrapText="1"/>
    </xf>
    <xf numFmtId="0" fontId="31" fillId="11" borderId="19" xfId="0" applyFont="1" applyFill="1" applyBorder="1" applyAlignment="1" applyProtection="1">
      <alignment horizontal="center" vertical="center" wrapText="1"/>
    </xf>
    <xf numFmtId="0" fontId="31" fillId="11" borderId="22" xfId="0" applyFont="1" applyFill="1" applyBorder="1" applyAlignment="1" applyProtection="1">
      <alignment horizontal="center" vertical="center" wrapText="1"/>
    </xf>
    <xf numFmtId="0" fontId="42" fillId="0" borderId="61" xfId="0" applyFont="1" applyFill="1" applyBorder="1" applyAlignment="1" applyProtection="1">
      <alignment horizontal="center" vertical="center" wrapText="1"/>
    </xf>
    <xf numFmtId="0" fontId="42" fillId="0" borderId="31" xfId="0" applyFont="1" applyFill="1" applyBorder="1" applyAlignment="1" applyProtection="1">
      <alignment horizontal="center" vertical="center" wrapText="1"/>
    </xf>
    <xf numFmtId="0" fontId="42" fillId="0" borderId="61" xfId="0" applyFont="1" applyFill="1" applyBorder="1" applyAlignment="1" applyProtection="1">
      <alignment horizontal="center" vertical="center" wrapText="1"/>
      <protection locked="0"/>
    </xf>
    <xf numFmtId="0" fontId="42" fillId="0" borderId="41" xfId="0" applyFont="1" applyFill="1" applyBorder="1" applyAlignment="1" applyProtection="1">
      <alignment horizontal="center" vertical="center" wrapText="1"/>
      <protection locked="0"/>
    </xf>
    <xf numFmtId="0" fontId="43" fillId="13" borderId="31" xfId="0" applyFont="1" applyFill="1" applyBorder="1" applyAlignment="1" applyProtection="1">
      <alignment horizontal="left" vertical="center" wrapText="1"/>
    </xf>
    <xf numFmtId="0" fontId="43" fillId="0" borderId="30" xfId="0" applyFont="1" applyBorder="1"/>
    <xf numFmtId="3" fontId="8" fillId="12" borderId="35" xfId="0" applyNumberFormat="1" applyFont="1" applyFill="1" applyBorder="1" applyAlignment="1" applyProtection="1">
      <alignment horizontal="left" vertical="center" wrapText="1"/>
    </xf>
    <xf numFmtId="3" fontId="8" fillId="12" borderId="36" xfId="0" applyNumberFormat="1" applyFont="1" applyFill="1" applyBorder="1" applyAlignment="1" applyProtection="1">
      <alignment horizontal="left" vertical="center" wrapText="1"/>
    </xf>
    <xf numFmtId="3" fontId="8" fillId="12" borderId="37" xfId="0" applyNumberFormat="1" applyFont="1" applyFill="1" applyBorder="1" applyAlignment="1" applyProtection="1">
      <alignment horizontal="left" vertical="center" wrapText="1"/>
    </xf>
    <xf numFmtId="0" fontId="43" fillId="13" borderId="29" xfId="0" applyFont="1" applyFill="1" applyBorder="1" applyAlignment="1" applyProtection="1">
      <alignment horizontal="left" vertical="center" wrapText="1"/>
    </xf>
    <xf numFmtId="0" fontId="8" fillId="2" borderId="38"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13" fillId="5" borderId="31" xfId="0" applyFont="1" applyFill="1" applyBorder="1" applyAlignment="1" applyProtection="1">
      <alignment horizontal="center" vertical="center" wrapText="1"/>
    </xf>
    <xf numFmtId="0" fontId="13" fillId="5" borderId="42" xfId="0" applyFont="1" applyFill="1" applyBorder="1" applyAlignment="1" applyProtection="1">
      <alignment horizontal="center" vertical="center" wrapText="1"/>
    </xf>
    <xf numFmtId="3" fontId="8" fillId="25" borderId="43" xfId="0" applyNumberFormat="1" applyFont="1" applyFill="1" applyBorder="1" applyAlignment="1" applyProtection="1">
      <alignment horizontal="left" vertical="center" wrapText="1"/>
    </xf>
    <xf numFmtId="3" fontId="8" fillId="25" borderId="44" xfId="0" applyNumberFormat="1" applyFont="1" applyFill="1" applyBorder="1" applyAlignment="1" applyProtection="1">
      <alignment horizontal="left" vertical="center" wrapText="1"/>
    </xf>
    <xf numFmtId="3" fontId="8" fillId="25" borderId="44" xfId="0" applyNumberFormat="1" applyFont="1" applyFill="1" applyBorder="1" applyAlignment="1" applyProtection="1">
      <alignment horizontal="right" vertical="center" wrapText="1"/>
    </xf>
    <xf numFmtId="3" fontId="8" fillId="25" borderId="45" xfId="0" applyNumberFormat="1" applyFont="1" applyFill="1" applyBorder="1" applyAlignment="1" applyProtection="1">
      <alignment horizontal="right" vertical="center" wrapText="1"/>
    </xf>
    <xf numFmtId="0" fontId="13" fillId="2" borderId="40"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41" fillId="2" borderId="0" xfId="0" applyFont="1" applyFill="1" applyBorder="1" applyAlignment="1" applyProtection="1">
      <alignment horizontal="center" vertical="top" wrapText="1"/>
    </xf>
    <xf numFmtId="0" fontId="42" fillId="0" borderId="40" xfId="0" applyFont="1" applyFill="1" applyBorder="1" applyAlignment="1" applyProtection="1">
      <alignment horizontal="center" vertical="center" wrapText="1"/>
    </xf>
    <xf numFmtId="0" fontId="58" fillId="0" borderId="68" xfId="0" applyFont="1" applyFill="1" applyBorder="1" applyAlignment="1" applyProtection="1">
      <alignment horizontal="center" vertical="center" textRotation="90" wrapText="1"/>
    </xf>
    <xf numFmtId="0" fontId="58" fillId="0" borderId="69" xfId="0" applyFont="1" applyFill="1" applyBorder="1" applyAlignment="1" applyProtection="1">
      <alignment horizontal="center" vertical="center" textRotation="90" wrapText="1"/>
    </xf>
    <xf numFmtId="0" fontId="58" fillId="0" borderId="70" xfId="0" applyFont="1" applyFill="1" applyBorder="1" applyAlignment="1" applyProtection="1">
      <alignment horizontal="center" vertical="center" textRotation="90" wrapText="1"/>
    </xf>
    <xf numFmtId="3" fontId="8" fillId="0" borderId="49" xfId="0" applyNumberFormat="1" applyFont="1" applyFill="1" applyBorder="1" applyAlignment="1" applyProtection="1">
      <alignment horizontal="left" vertical="center" wrapText="1"/>
    </xf>
    <xf numFmtId="0" fontId="46" fillId="0" borderId="29" xfId="0" applyFont="1" applyBorder="1" applyAlignment="1" applyProtection="1">
      <alignment horizontal="center" vertical="center" textRotation="90" wrapText="1"/>
    </xf>
    <xf numFmtId="0" fontId="46" fillId="0" borderId="30" xfId="0" applyFont="1" applyBorder="1" applyAlignment="1" applyProtection="1">
      <alignment horizontal="center" vertical="center" textRotation="90" wrapText="1"/>
    </xf>
    <xf numFmtId="0" fontId="46" fillId="0" borderId="33" xfId="0" applyFont="1" applyBorder="1" applyAlignment="1" applyProtection="1">
      <alignment horizontal="center" vertical="center" textRotation="90" wrapText="1"/>
    </xf>
    <xf numFmtId="0" fontId="46" fillId="0" borderId="34" xfId="0" applyFont="1" applyBorder="1" applyAlignment="1" applyProtection="1">
      <alignment horizontal="center" vertical="center" textRotation="90" wrapText="1"/>
    </xf>
    <xf numFmtId="0" fontId="48" fillId="0" borderId="43" xfId="0" applyFont="1" applyBorder="1" applyAlignment="1" applyProtection="1">
      <alignment horizontal="center" vertical="center" textRotation="90" wrapText="1"/>
    </xf>
    <xf numFmtId="0" fontId="48" fillId="0" borderId="44" xfId="0" applyFont="1" applyBorder="1" applyAlignment="1" applyProtection="1">
      <alignment horizontal="center" vertical="center" textRotation="90" wrapText="1"/>
    </xf>
    <xf numFmtId="0" fontId="48" fillId="0" borderId="46" xfId="0" applyFont="1" applyBorder="1" applyAlignment="1" applyProtection="1">
      <alignment horizontal="center" vertical="center" textRotation="90" wrapText="1"/>
    </xf>
    <xf numFmtId="0" fontId="48" fillId="0" borderId="1" xfId="0" applyFont="1" applyBorder="1" applyAlignment="1" applyProtection="1">
      <alignment horizontal="center" vertical="center" textRotation="90" wrapText="1"/>
    </xf>
    <xf numFmtId="0" fontId="48" fillId="0" borderId="48" xfId="0" applyFont="1" applyBorder="1" applyAlignment="1" applyProtection="1">
      <alignment horizontal="center" vertical="center" textRotation="90" wrapText="1"/>
    </xf>
    <xf numFmtId="0" fontId="48" fillId="0" borderId="49" xfId="0" applyFont="1" applyBorder="1" applyAlignment="1" applyProtection="1">
      <alignment horizontal="center" vertical="center" textRotation="90" wrapText="1"/>
    </xf>
    <xf numFmtId="3" fontId="8" fillId="0" borderId="44" xfId="0" applyNumberFormat="1" applyFont="1" applyFill="1" applyBorder="1" applyAlignment="1" applyProtection="1">
      <alignment horizontal="right" vertical="center" wrapText="1"/>
    </xf>
    <xf numFmtId="3" fontId="8" fillId="0" borderId="45" xfId="0" applyNumberFormat="1" applyFont="1" applyFill="1" applyBorder="1" applyAlignment="1" applyProtection="1">
      <alignment horizontal="right" vertical="center" wrapText="1"/>
    </xf>
    <xf numFmtId="3" fontId="8" fillId="25" borderId="1" xfId="0" applyNumberFormat="1" applyFont="1" applyFill="1" applyBorder="1" applyAlignment="1" applyProtection="1">
      <alignment horizontal="right" vertical="center" wrapText="1"/>
    </xf>
    <xf numFmtId="3" fontId="8" fillId="25" borderId="47" xfId="0" applyNumberFormat="1" applyFont="1" applyFill="1" applyBorder="1" applyAlignment="1" applyProtection="1">
      <alignment horizontal="right" vertical="center" wrapText="1"/>
    </xf>
    <xf numFmtId="3" fontId="8" fillId="0" borderId="49" xfId="0" applyNumberFormat="1" applyFont="1" applyFill="1" applyBorder="1" applyAlignment="1" applyProtection="1">
      <alignment horizontal="right" vertical="center" wrapText="1"/>
    </xf>
    <xf numFmtId="3" fontId="8" fillId="0" borderId="50" xfId="0" applyNumberFormat="1" applyFont="1" applyFill="1" applyBorder="1" applyAlignment="1" applyProtection="1">
      <alignment horizontal="right" vertical="center" wrapText="1"/>
    </xf>
    <xf numFmtId="3" fontId="8" fillId="0" borderId="44" xfId="0" applyNumberFormat="1" applyFont="1" applyFill="1" applyBorder="1" applyAlignment="1" applyProtection="1">
      <alignment horizontal="left" vertical="center" wrapText="1"/>
    </xf>
    <xf numFmtId="0" fontId="35" fillId="25" borderId="1" xfId="0" applyFont="1" applyFill="1" applyBorder="1" applyAlignment="1" applyProtection="1">
      <alignment horizontal="left" vertical="center" wrapText="1"/>
    </xf>
    <xf numFmtId="3" fontId="8" fillId="0" borderId="1" xfId="0" applyNumberFormat="1" applyFont="1" applyFill="1" applyBorder="1" applyAlignment="1" applyProtection="1">
      <alignment horizontal="left" vertical="center" wrapText="1"/>
    </xf>
    <xf numFmtId="3" fontId="8" fillId="0" borderId="2" xfId="0" applyNumberFormat="1" applyFont="1" applyFill="1" applyBorder="1" applyAlignment="1" applyProtection="1">
      <alignment horizontal="right" vertical="center" wrapText="1"/>
      <protection locked="0"/>
    </xf>
    <xf numFmtId="3" fontId="8" fillId="0" borderId="60" xfId="0" applyNumberFormat="1" applyFont="1" applyFill="1" applyBorder="1" applyAlignment="1" applyProtection="1">
      <alignment horizontal="right" vertical="center" wrapText="1"/>
      <protection locked="0"/>
    </xf>
    <xf numFmtId="3" fontId="8" fillId="0" borderId="67" xfId="0" applyNumberFormat="1" applyFont="1" applyFill="1" applyBorder="1" applyAlignment="1" applyProtection="1">
      <alignment horizontal="right" vertical="center" wrapText="1"/>
      <protection locked="0"/>
    </xf>
    <xf numFmtId="3" fontId="8" fillId="25" borderId="64" xfId="0" applyNumberFormat="1" applyFont="1" applyFill="1" applyBorder="1" applyAlignment="1" applyProtection="1">
      <alignment horizontal="right" vertical="center" wrapText="1"/>
    </xf>
    <xf numFmtId="3" fontId="8" fillId="25" borderId="65" xfId="0" applyNumberFormat="1" applyFont="1" applyFill="1" applyBorder="1" applyAlignment="1" applyProtection="1">
      <alignment horizontal="right" vertical="center" wrapText="1"/>
    </xf>
    <xf numFmtId="3" fontId="8" fillId="25" borderId="71" xfId="0" applyNumberFormat="1" applyFont="1" applyFill="1" applyBorder="1" applyAlignment="1" applyProtection="1">
      <alignment horizontal="right" vertical="center" wrapText="1"/>
    </xf>
    <xf numFmtId="3" fontId="8" fillId="0" borderId="72" xfId="0" applyNumberFormat="1" applyFont="1" applyFill="1" applyBorder="1" applyAlignment="1" applyProtection="1">
      <alignment horizontal="left" vertical="center" wrapText="1"/>
    </xf>
    <xf numFmtId="3" fontId="8" fillId="0" borderId="60" xfId="0" applyNumberFormat="1" applyFont="1" applyFill="1" applyBorder="1" applyAlignment="1" applyProtection="1">
      <alignment horizontal="left" vertical="center" wrapText="1"/>
    </xf>
    <xf numFmtId="3" fontId="8" fillId="0" borderId="3" xfId="0" applyNumberFormat="1" applyFont="1" applyFill="1" applyBorder="1" applyAlignment="1" applyProtection="1">
      <alignment horizontal="left" vertical="center" wrapText="1"/>
    </xf>
    <xf numFmtId="3" fontId="13" fillId="25" borderId="72" xfId="0" applyNumberFormat="1" applyFont="1" applyFill="1" applyBorder="1" applyAlignment="1" applyProtection="1">
      <alignment horizontal="left" vertical="center" wrapText="1"/>
    </xf>
    <xf numFmtId="3" fontId="13" fillId="25" borderId="60" xfId="0" applyNumberFormat="1" applyFont="1" applyFill="1" applyBorder="1" applyAlignment="1" applyProtection="1">
      <alignment horizontal="left" vertical="center" wrapText="1"/>
    </xf>
    <xf numFmtId="3" fontId="13" fillId="25" borderId="3" xfId="0" applyNumberFormat="1" applyFont="1" applyFill="1" applyBorder="1" applyAlignment="1" applyProtection="1">
      <alignment horizontal="left" vertical="center" wrapText="1"/>
    </xf>
    <xf numFmtId="0" fontId="33" fillId="16" borderId="33" xfId="0" applyFont="1" applyFill="1" applyBorder="1" applyAlignment="1" applyProtection="1">
      <alignment horizontal="left" vertical="top" wrapText="1"/>
    </xf>
    <xf numFmtId="0" fontId="33" fillId="16" borderId="0" xfId="0" applyFont="1" applyFill="1" applyBorder="1" applyAlignment="1" applyProtection="1">
      <alignment horizontal="left" vertical="top" wrapText="1"/>
    </xf>
    <xf numFmtId="0" fontId="33" fillId="16" borderId="34" xfId="0" applyFont="1" applyFill="1" applyBorder="1" applyAlignment="1" applyProtection="1">
      <alignment horizontal="left" vertical="top" wrapText="1"/>
    </xf>
    <xf numFmtId="0" fontId="33" fillId="16" borderId="23" xfId="0" applyFont="1" applyFill="1" applyBorder="1" applyAlignment="1" applyProtection="1">
      <alignment horizontal="left" vertical="top" wrapText="1"/>
    </xf>
    <xf numFmtId="0" fontId="33" fillId="16" borderId="54" xfId="0" applyFont="1" applyFill="1" applyBorder="1" applyAlignment="1" applyProtection="1">
      <alignment horizontal="left" vertical="top" wrapText="1"/>
    </xf>
    <xf numFmtId="0" fontId="41" fillId="17" borderId="23" xfId="0" applyFont="1" applyFill="1" applyBorder="1" applyAlignment="1" applyProtection="1">
      <alignment horizontal="center" vertical="center" wrapText="1"/>
    </xf>
    <xf numFmtId="0" fontId="41" fillId="17" borderId="0" xfId="0" applyFont="1" applyFill="1" applyBorder="1" applyAlignment="1" applyProtection="1">
      <alignment horizontal="center" vertical="center" wrapText="1"/>
    </xf>
    <xf numFmtId="0" fontId="41" fillId="17" borderId="52" xfId="0" applyFont="1" applyFill="1" applyBorder="1" applyAlignment="1" applyProtection="1">
      <alignment horizontal="center" vertical="center" wrapText="1"/>
    </xf>
    <xf numFmtId="3" fontId="13" fillId="18" borderId="55" xfId="0" applyNumberFormat="1" applyFont="1" applyFill="1" applyBorder="1" applyAlignment="1" applyProtection="1">
      <alignment horizontal="right" vertical="center" wrapText="1"/>
    </xf>
    <xf numFmtId="3" fontId="13" fillId="18" borderId="56" xfId="0" applyNumberFormat="1" applyFont="1" applyFill="1" applyBorder="1" applyAlignment="1" applyProtection="1">
      <alignment horizontal="right" vertical="center" wrapText="1"/>
    </xf>
    <xf numFmtId="3" fontId="13" fillId="18" borderId="57" xfId="0" applyNumberFormat="1" applyFont="1" applyFill="1" applyBorder="1" applyAlignment="1" applyProtection="1">
      <alignment horizontal="right" vertical="center" wrapText="1"/>
    </xf>
    <xf numFmtId="0" fontId="47" fillId="17" borderId="23" xfId="0" applyFont="1" applyFill="1" applyBorder="1" applyAlignment="1" applyProtection="1">
      <alignment horizontal="center" vertical="center" wrapText="1"/>
    </xf>
    <xf numFmtId="0" fontId="47" fillId="17" borderId="0" xfId="0" applyFont="1" applyFill="1" applyBorder="1" applyAlignment="1" applyProtection="1">
      <alignment horizontal="center" vertical="center" wrapText="1"/>
    </xf>
    <xf numFmtId="0" fontId="47" fillId="17" borderId="28" xfId="0" applyFont="1" applyFill="1" applyBorder="1" applyAlignment="1" applyProtection="1">
      <alignment horizontal="center" vertical="center" wrapText="1"/>
    </xf>
    <xf numFmtId="0" fontId="33" fillId="16" borderId="29" xfId="0" applyFont="1" applyFill="1" applyBorder="1" applyAlignment="1" applyProtection="1">
      <alignment horizontal="left" vertical="top" wrapText="1"/>
    </xf>
    <xf numFmtId="0" fontId="33" fillId="16" borderId="31" xfId="0" applyFont="1" applyFill="1" applyBorder="1" applyAlignment="1" applyProtection="1">
      <alignment horizontal="left" vertical="top" wrapText="1"/>
    </xf>
    <xf numFmtId="0" fontId="33" fillId="16" borderId="30" xfId="0" applyFont="1" applyFill="1" applyBorder="1" applyAlignment="1" applyProtection="1">
      <alignment horizontal="left" vertical="top"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C5FFD8"/>
      <color rgb="FFA3FFC2"/>
      <color rgb="FF66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1.png"/><Relationship Id="rId1" Type="http://schemas.openxmlformats.org/officeDocument/2006/relationships/hyperlink" Target="#Formulario!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ttp://www.consultorcontable.com/ley-1739-de-2014/" TargetMode="External"/><Relationship Id="rId7" Type="http://schemas.openxmlformats.org/officeDocument/2006/relationships/hyperlink" Target="#Formulario!A1"/><Relationship Id="rId2" Type="http://schemas.openxmlformats.org/officeDocument/2006/relationships/image" Target="../media/image3.png"/><Relationship Id="rId1" Type="http://schemas.openxmlformats.org/officeDocument/2006/relationships/hyperlink" Target="#Formulario!A6"/><Relationship Id="rId6" Type="http://schemas.openxmlformats.org/officeDocument/2006/relationships/image" Target="../media/image5.png"/><Relationship Id="rId5" Type="http://schemas.openxmlformats.org/officeDocument/2006/relationships/hyperlink" Target="#Tablas!A1"/><Relationship Id="rId10" Type="http://schemas.openxmlformats.org/officeDocument/2006/relationships/image" Target="../media/image7.jpeg"/><Relationship Id="rId4" Type="http://schemas.openxmlformats.org/officeDocument/2006/relationships/image" Target="../media/image4.png"/><Relationship Id="rId9"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1.png"/><Relationship Id="rId1" Type="http://schemas.openxmlformats.org/officeDocument/2006/relationships/hyperlink" Target="#Formulario!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0</xdr:rowOff>
    </xdr:from>
    <xdr:to>
      <xdr:col>7</xdr:col>
      <xdr:colOff>0</xdr:colOff>
      <xdr:row>5</xdr:row>
      <xdr:rowOff>152400</xdr:rowOff>
    </xdr:to>
    <xdr:sp macro="" textlink="">
      <xdr:nvSpPr>
        <xdr:cNvPr id="4" name="CuadroTexto 3" title="RENTA ORDINARIA">
          <a:hlinkClick xmlns:r="http://schemas.openxmlformats.org/officeDocument/2006/relationships" r:id="rId1" tooltip="IR"/>
        </xdr:cNvPr>
        <xdr:cNvSpPr txBox="1"/>
      </xdr:nvSpPr>
      <xdr:spPr>
        <a:xfrm>
          <a:off x="66675" y="133350"/>
          <a:ext cx="6991350"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-RIQUEZA 2017</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6</xdr:col>
      <xdr:colOff>2033271</xdr:colOff>
      <xdr:row>1</xdr:row>
      <xdr:rowOff>57150</xdr:rowOff>
    </xdr:from>
    <xdr:to>
      <xdr:col>6</xdr:col>
      <xdr:colOff>2714626</xdr:colOff>
      <xdr:row>5</xdr:row>
      <xdr:rowOff>247650</xdr:rowOff>
    </xdr:to>
    <xdr:pic>
      <xdr:nvPicPr>
        <xdr:cNvPr id="5" name="Imagen 4" descr="http://www.abbymoreno.com/wp-content/uploads/2012/09/bolsillos-vac%C3%ADo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67096" y="1905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0</xdr:row>
      <xdr:rowOff>0</xdr:rowOff>
    </xdr:from>
    <xdr:to>
      <xdr:col>2</xdr:col>
      <xdr:colOff>685800</xdr:colOff>
      <xdr:row>6</xdr:row>
      <xdr:rowOff>28575</xdr:rowOff>
    </xdr:to>
    <xdr:pic>
      <xdr:nvPicPr>
        <xdr:cNvPr id="3" name="Imagen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47625</xdr:rowOff>
    </xdr:from>
    <xdr:to>
      <xdr:col>1</xdr:col>
      <xdr:colOff>1162050</xdr:colOff>
      <xdr:row>3</xdr:row>
      <xdr:rowOff>247650</xdr:rowOff>
    </xdr:to>
    <xdr:sp macro="" textlink="">
      <xdr:nvSpPr>
        <xdr:cNvPr id="9" name="CuadroTexto 8" title="RENTA ORDINARIA">
          <a:hlinkClick xmlns:r="http://schemas.openxmlformats.org/officeDocument/2006/relationships" r:id="rId1" tooltip="IR"/>
        </xdr:cNvPr>
        <xdr:cNvSpPr txBox="1"/>
      </xdr:nvSpPr>
      <xdr:spPr>
        <a:xfrm>
          <a:off x="1143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Formulario</a:t>
          </a:r>
        </a:p>
      </xdr:txBody>
    </xdr:sp>
    <xdr:clientData fPrintsWithSheet="0"/>
  </xdr:twoCellAnchor>
  <xdr:twoCellAnchor editAs="oneCell">
    <xdr:from>
      <xdr:col>1</xdr:col>
      <xdr:colOff>257175</xdr:colOff>
      <xdr:row>1</xdr:row>
      <xdr:rowOff>57150</xdr:rowOff>
    </xdr:from>
    <xdr:to>
      <xdr:col>1</xdr:col>
      <xdr:colOff>879068</xdr:colOff>
      <xdr:row>3</xdr:row>
      <xdr:rowOff>88493</xdr:rowOff>
    </xdr:to>
    <xdr:pic>
      <xdr:nvPicPr>
        <xdr:cNvPr id="3" name="Imagen 2">
          <a:hlinkClick xmlns:r="http://schemas.openxmlformats.org/officeDocument/2006/relationships" r:id="rId1" tooltip="IR"/>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 y="123825"/>
          <a:ext cx="621893" cy="621893"/>
        </a:xfrm>
        <a:prstGeom prst="rect">
          <a:avLst/>
        </a:prstGeom>
      </xdr:spPr>
    </xdr:pic>
    <xdr:clientData fPrintsWithSheet="0"/>
  </xdr:twoCellAnchor>
  <xdr:twoCellAnchor>
    <xdr:from>
      <xdr:col>1</xdr:col>
      <xdr:colOff>1171575</xdr:colOff>
      <xdr:row>1</xdr:row>
      <xdr:rowOff>47625</xdr:rowOff>
    </xdr:from>
    <xdr:to>
      <xdr:col>1</xdr:col>
      <xdr:colOff>2324100</xdr:colOff>
      <xdr:row>3</xdr:row>
      <xdr:rowOff>247650</xdr:rowOff>
    </xdr:to>
    <xdr:sp macro="" textlink="">
      <xdr:nvSpPr>
        <xdr:cNvPr id="12" name="CuadroTexto 11" title="RENTA ORDINARIA">
          <a:hlinkClick xmlns:r="http://schemas.openxmlformats.org/officeDocument/2006/relationships" r:id="rId3" tooltip="IR"/>
        </xdr:cNvPr>
        <xdr:cNvSpPr txBox="1"/>
      </xdr:nvSpPr>
      <xdr:spPr>
        <a:xfrm>
          <a:off x="127635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Normatividad</a:t>
          </a:r>
        </a:p>
      </xdr:txBody>
    </xdr:sp>
    <xdr:clientData fPrintsWithSheet="0"/>
  </xdr:twoCellAnchor>
  <xdr:twoCellAnchor editAs="oneCell">
    <xdr:from>
      <xdr:col>1</xdr:col>
      <xdr:colOff>1419225</xdr:colOff>
      <xdr:row>1</xdr:row>
      <xdr:rowOff>9525</xdr:rowOff>
    </xdr:from>
    <xdr:to>
      <xdr:col>1</xdr:col>
      <xdr:colOff>2105025</xdr:colOff>
      <xdr:row>3</xdr:row>
      <xdr:rowOff>104775</xdr:rowOff>
    </xdr:to>
    <xdr:pic>
      <xdr:nvPicPr>
        <xdr:cNvPr id="4" name="Imagen 3">
          <a:hlinkClick xmlns:r="http://schemas.openxmlformats.org/officeDocument/2006/relationships" r:id="rId3" tooltip="IR"/>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4000" y="76200"/>
          <a:ext cx="685800" cy="685800"/>
        </a:xfrm>
        <a:prstGeom prst="rect">
          <a:avLst/>
        </a:prstGeom>
      </xdr:spPr>
    </xdr:pic>
    <xdr:clientData fPrintsWithSheet="0"/>
  </xdr:twoCellAnchor>
  <xdr:twoCellAnchor>
    <xdr:from>
      <xdr:col>1</xdr:col>
      <xdr:colOff>2333625</xdr:colOff>
      <xdr:row>1</xdr:row>
      <xdr:rowOff>47625</xdr:rowOff>
    </xdr:from>
    <xdr:to>
      <xdr:col>1</xdr:col>
      <xdr:colOff>3486150</xdr:colOff>
      <xdr:row>3</xdr:row>
      <xdr:rowOff>247650</xdr:rowOff>
    </xdr:to>
    <xdr:sp macro="" textlink="">
      <xdr:nvSpPr>
        <xdr:cNvPr id="15" name="CuadroTexto 14" title="RENTA ORDINARIA">
          <a:hlinkClick xmlns:r="http://schemas.openxmlformats.org/officeDocument/2006/relationships" r:id="rId5" tooltip="IR"/>
        </xdr:cNvPr>
        <xdr:cNvSpPr txBox="1"/>
      </xdr:nvSpPr>
      <xdr:spPr>
        <a:xfrm>
          <a:off x="24384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Tablas-Tarifas</a:t>
          </a:r>
        </a:p>
      </xdr:txBody>
    </xdr:sp>
    <xdr:clientData fPrintsWithSheet="0"/>
  </xdr:twoCellAnchor>
  <xdr:twoCellAnchor editAs="oneCell">
    <xdr:from>
      <xdr:col>1</xdr:col>
      <xdr:colOff>2609850</xdr:colOff>
      <xdr:row>1</xdr:row>
      <xdr:rowOff>57150</xdr:rowOff>
    </xdr:from>
    <xdr:to>
      <xdr:col>1</xdr:col>
      <xdr:colOff>3190874</xdr:colOff>
      <xdr:row>3</xdr:row>
      <xdr:rowOff>47624</xdr:rowOff>
    </xdr:to>
    <xdr:pic>
      <xdr:nvPicPr>
        <xdr:cNvPr id="6" name="Imagen 5">
          <a:hlinkClick xmlns:r="http://schemas.openxmlformats.org/officeDocument/2006/relationships" r:id="rId5" tooltip="IR"/>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14625" y="123825"/>
          <a:ext cx="581024" cy="581024"/>
        </a:xfrm>
        <a:prstGeom prst="rect">
          <a:avLst/>
        </a:prstGeom>
      </xdr:spPr>
    </xdr:pic>
    <xdr:clientData fPrintsWithSheet="0"/>
  </xdr:twoCellAnchor>
  <xdr:twoCellAnchor>
    <xdr:from>
      <xdr:col>1</xdr:col>
      <xdr:colOff>3505199</xdr:colOff>
      <xdr:row>1</xdr:row>
      <xdr:rowOff>47625</xdr:rowOff>
    </xdr:from>
    <xdr:to>
      <xdr:col>6</xdr:col>
      <xdr:colOff>2181224</xdr:colOff>
      <xdr:row>3</xdr:row>
      <xdr:rowOff>247650</xdr:rowOff>
    </xdr:to>
    <xdr:sp macro="" textlink="">
      <xdr:nvSpPr>
        <xdr:cNvPr id="17" name="CuadroTexto 16" title="RENTA ORDINARIA">
          <a:hlinkClick xmlns:r="http://schemas.openxmlformats.org/officeDocument/2006/relationships" r:id="rId7" tooltip="IR"/>
        </xdr:cNvPr>
        <xdr:cNvSpPr txBox="1"/>
      </xdr:nvSpPr>
      <xdr:spPr>
        <a:xfrm>
          <a:off x="3609974" y="114300"/>
          <a:ext cx="6276975"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-RIQUEZA 2017</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6</xdr:col>
      <xdr:colOff>966470</xdr:colOff>
      <xdr:row>1</xdr:row>
      <xdr:rowOff>104775</xdr:rowOff>
    </xdr:from>
    <xdr:to>
      <xdr:col>6</xdr:col>
      <xdr:colOff>1647825</xdr:colOff>
      <xdr:row>3</xdr:row>
      <xdr:rowOff>219075</xdr:rowOff>
    </xdr:to>
    <xdr:pic>
      <xdr:nvPicPr>
        <xdr:cNvPr id="18" name="Imagen 17" descr="http://www.abbymoreno.com/wp-content/uploads/2012/09/bolsillos-vac%C3%ADos.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672195" y="17145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3</xdr:col>
      <xdr:colOff>542925</xdr:colOff>
      <xdr:row>4</xdr:row>
      <xdr:rowOff>9524</xdr:rowOff>
    </xdr:from>
    <xdr:to>
      <xdr:col>3</xdr:col>
      <xdr:colOff>2098674</xdr:colOff>
      <xdr:row>5</xdr:row>
      <xdr:rowOff>190499</xdr:rowOff>
    </xdr:to>
    <xdr:pic>
      <xdr:nvPicPr>
        <xdr:cNvPr id="7" name="Imagen 6"/>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72075" y="923924"/>
          <a:ext cx="1555749" cy="466725"/>
        </a:xfrm>
        <a:prstGeom prst="rect">
          <a:avLst/>
        </a:prstGeom>
      </xdr:spPr>
    </xdr:pic>
    <xdr:clientData/>
  </xdr:twoCellAnchor>
  <xdr:twoCellAnchor editAs="oneCell">
    <xdr:from>
      <xdr:col>6</xdr:col>
      <xdr:colOff>447675</xdr:colOff>
      <xdr:row>4</xdr:row>
      <xdr:rowOff>30816</xdr:rowOff>
    </xdr:from>
    <xdr:to>
      <xdr:col>6</xdr:col>
      <xdr:colOff>685386</xdr:colOff>
      <xdr:row>5</xdr:row>
      <xdr:rowOff>66675</xdr:rowOff>
    </xdr:to>
    <xdr:pic>
      <xdr:nvPicPr>
        <xdr:cNvPr id="2" name="Imagen 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153400" y="945216"/>
          <a:ext cx="237711" cy="3216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5</xdr:row>
      <xdr:rowOff>28575</xdr:rowOff>
    </xdr:from>
    <xdr:to>
      <xdr:col>8</xdr:col>
      <xdr:colOff>209549</xdr:colOff>
      <xdr:row>5</xdr:row>
      <xdr:rowOff>295275</xdr:rowOff>
    </xdr:to>
    <xdr:sp macro="" textlink="">
      <xdr:nvSpPr>
        <xdr:cNvPr id="7" name="8 CuadroTexto"/>
        <xdr:cNvSpPr txBox="1"/>
      </xdr:nvSpPr>
      <xdr:spPr>
        <a:xfrm>
          <a:off x="295274" y="942975"/>
          <a:ext cx="1800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REPUBLICA DE COLOMBIA</a:t>
          </a:r>
        </a:p>
      </xdr:txBody>
    </xdr:sp>
    <xdr:clientData/>
  </xdr:twoCellAnchor>
  <xdr:twoCellAnchor>
    <xdr:from>
      <xdr:col>1</xdr:col>
      <xdr:colOff>2</xdr:colOff>
      <xdr:row>0</xdr:row>
      <xdr:rowOff>47625</xdr:rowOff>
    </xdr:from>
    <xdr:to>
      <xdr:col>42</xdr:col>
      <xdr:colOff>476251</xdr:colOff>
      <xdr:row>3</xdr:row>
      <xdr:rowOff>209550</xdr:rowOff>
    </xdr:to>
    <xdr:sp macro="" textlink="">
      <xdr:nvSpPr>
        <xdr:cNvPr id="13" name="CuadroTexto 12" title="RENTA ORDINARIA">
          <a:hlinkClick xmlns:r="http://schemas.openxmlformats.org/officeDocument/2006/relationships" r:id="rId1" tooltip="IR"/>
        </xdr:cNvPr>
        <xdr:cNvSpPr txBox="1"/>
      </xdr:nvSpPr>
      <xdr:spPr>
        <a:xfrm>
          <a:off x="57152" y="47625"/>
          <a:ext cx="11268074"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-RIQUEZA 2017</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40</xdr:col>
      <xdr:colOff>4446</xdr:colOff>
      <xdr:row>0</xdr:row>
      <xdr:rowOff>114300</xdr:rowOff>
    </xdr:from>
    <xdr:to>
      <xdr:col>42</xdr:col>
      <xdr:colOff>142876</xdr:colOff>
      <xdr:row>3</xdr:row>
      <xdr:rowOff>190500</xdr:rowOff>
    </xdr:to>
    <xdr:pic>
      <xdr:nvPicPr>
        <xdr:cNvPr id="14" name="Imagen 13" descr="http://www.abbymoreno.com/wp-content/uploads/2012/09/bolsillos-vac%C3%ADo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1921" y="1143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1</xdr:col>
      <xdr:colOff>66675</xdr:colOff>
      <xdr:row>0</xdr:row>
      <xdr:rowOff>0</xdr:rowOff>
    </xdr:from>
    <xdr:to>
      <xdr:col>5</xdr:col>
      <xdr:colOff>85725</xdr:colOff>
      <xdr:row>5</xdr:row>
      <xdr:rowOff>19050</xdr:rowOff>
    </xdr:to>
    <xdr:pic>
      <xdr:nvPicPr>
        <xdr:cNvPr id="12" name="Imagen 11">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onsultorcontable.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onsultorcontabl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V66"/>
  <sheetViews>
    <sheetView workbookViewId="0">
      <pane ySplit="6" topLeftCell="A7" activePane="bottomLeft" state="frozen"/>
      <selection pane="bottomLeft" activeCell="AP33" sqref="AP33"/>
    </sheetView>
  </sheetViews>
  <sheetFormatPr baseColWidth="10" defaultRowHeight="10.5" x14ac:dyDescent="0.15"/>
  <cols>
    <col min="1" max="1" width="2" style="1" customWidth="1"/>
    <col min="2" max="2" width="4.5" style="1" customWidth="1"/>
    <col min="3" max="3" width="19.1640625" style="1" customWidth="1"/>
    <col min="4" max="4" width="7.83203125" style="1" customWidth="1"/>
    <col min="5" max="5" width="17.33203125" style="1" bestFit="1" customWidth="1"/>
    <col min="6" max="6" width="18" style="1" customWidth="1"/>
    <col min="7" max="7" width="54.6640625" style="1" customWidth="1"/>
    <col min="8" max="8" width="1.6640625" style="1" customWidth="1"/>
    <col min="9" max="9" width="11.83203125" style="2" hidden="1" customWidth="1"/>
    <col min="10" max="10" width="3.5" style="2" hidden="1" customWidth="1"/>
    <col min="11" max="11" width="14.5" style="2" hidden="1" customWidth="1"/>
    <col min="12" max="12" width="19.83203125" style="2" hidden="1" customWidth="1"/>
    <col min="13" max="13" width="27.5" style="1" hidden="1" customWidth="1"/>
    <col min="14" max="14" width="20" style="1" hidden="1" customWidth="1"/>
    <col min="15" max="15" width="12" style="1" hidden="1" customWidth="1"/>
    <col min="16" max="16" width="14.5" style="2" hidden="1" customWidth="1"/>
    <col min="17" max="17" width="19.1640625" style="2" hidden="1" customWidth="1"/>
    <col min="18" max="18" width="27.5" style="1" hidden="1" customWidth="1"/>
    <col min="19" max="19" width="20" style="1" hidden="1" customWidth="1"/>
    <col min="20" max="20" width="2.33203125" style="1" hidden="1" customWidth="1"/>
    <col min="21" max="21" width="11.6640625" style="1" hidden="1" customWidth="1"/>
    <col min="22" max="22" width="12" style="1" hidden="1" customWidth="1"/>
    <col min="23" max="39" width="0" style="1" hidden="1" customWidth="1"/>
    <col min="40" max="16384" width="12" style="1"/>
  </cols>
  <sheetData>
    <row r="1" spans="2:22" x14ac:dyDescent="0.15">
      <c r="Q1" s="1" t="s">
        <v>71</v>
      </c>
    </row>
    <row r="2" spans="2:22" x14ac:dyDescent="0.15">
      <c r="L2" s="149" t="str">
        <f>+MENU!D8</f>
        <v>P. Juridica</v>
      </c>
      <c r="P2" s="1"/>
      <c r="Q2" s="148" t="s">
        <v>77</v>
      </c>
      <c r="R2" s="29">
        <f>+MENU!D13</f>
        <v>0</v>
      </c>
      <c r="S2" s="2">
        <f>+MENU!D36+MENU!D37+MENU!D38+MENU!D39</f>
        <v>0</v>
      </c>
    </row>
    <row r="3" spans="2:22" s="59" customFormat="1" hidden="1" x14ac:dyDescent="0.15">
      <c r="I3" s="87"/>
      <c r="J3" s="87"/>
      <c r="K3" s="87"/>
      <c r="L3" s="88"/>
      <c r="Q3" s="87" t="s">
        <v>72</v>
      </c>
      <c r="R3" s="89">
        <f>+MENU!D11*25%</f>
        <v>1.4375000000000001E-2</v>
      </c>
    </row>
    <row r="4" spans="2:22" ht="19.5" customHeight="1" x14ac:dyDescent="0.15">
      <c r="H4" s="31"/>
      <c r="L4" s="149">
        <f>+MENU!D9</f>
        <v>2017</v>
      </c>
      <c r="N4" s="1" t="s">
        <v>168</v>
      </c>
      <c r="P4" s="1"/>
      <c r="Q4" s="148" t="s">
        <v>73</v>
      </c>
      <c r="R4" s="29">
        <f>+R2*R3</f>
        <v>0</v>
      </c>
      <c r="S4" s="26"/>
    </row>
    <row r="6" spans="2:22" ht="20.25" customHeight="1" x14ac:dyDescent="0.15">
      <c r="L6" s="146" t="s">
        <v>76</v>
      </c>
      <c r="M6" s="147">
        <f>+MENU!G61</f>
        <v>1000</v>
      </c>
      <c r="N6" s="147">
        <f>+MENU!G61-MENU!D36-MENU!D37</f>
        <v>1000</v>
      </c>
      <c r="R6" s="26"/>
    </row>
    <row r="7" spans="2:22" ht="15" x14ac:dyDescent="0.2">
      <c r="B7" s="156" t="s">
        <v>30</v>
      </c>
      <c r="C7" s="155"/>
      <c r="L7" s="146" t="s">
        <v>68</v>
      </c>
      <c r="M7" s="147">
        <f>IF(N6&lt;R2,S8,S7)+MENU!D36+MENU!D37</f>
        <v>0</v>
      </c>
      <c r="N7" s="230" t="b">
        <f>IF((MENU!D38+MENU!D39)&gt;0,IF(Tablas!M7&gt;Tablas!R2,Tablas!R7,Tablas!R8))</f>
        <v>0</v>
      </c>
      <c r="Q7" s="146" t="s">
        <v>74</v>
      </c>
      <c r="R7" s="147">
        <f>+R2+R4</f>
        <v>0</v>
      </c>
      <c r="S7" s="147">
        <f>MIN(N6,R7)</f>
        <v>0</v>
      </c>
    </row>
    <row r="8" spans="2:22" ht="24.75" customHeight="1" x14ac:dyDescent="0.15">
      <c r="Q8" s="146" t="s">
        <v>75</v>
      </c>
      <c r="R8" s="147">
        <f>+R2-R4</f>
        <v>0</v>
      </c>
      <c r="S8" s="147">
        <f>MAX(N6,R8)</f>
        <v>1000</v>
      </c>
    </row>
    <row r="9" spans="2:22" ht="6.75" hidden="1" customHeight="1" x14ac:dyDescent="0.15"/>
    <row r="10" spans="2:22" ht="15" hidden="1" x14ac:dyDescent="0.25">
      <c r="B10" s="231" t="s">
        <v>0</v>
      </c>
      <c r="C10" s="231"/>
      <c r="D10" s="231"/>
      <c r="E10" s="231"/>
      <c r="F10" s="231"/>
      <c r="G10" s="231"/>
      <c r="H10" s="32"/>
      <c r="M10" s="2"/>
      <c r="N10" s="2"/>
      <c r="R10" s="2"/>
      <c r="S10" s="2"/>
      <c r="V10" s="1" t="s">
        <v>167</v>
      </c>
    </row>
    <row r="11" spans="2:22" ht="11.25" hidden="1" x14ac:dyDescent="0.2">
      <c r="B11" s="232" t="s">
        <v>1</v>
      </c>
      <c r="C11" s="232"/>
      <c r="D11" s="232"/>
      <c r="E11" s="233"/>
      <c r="F11" s="234" t="s">
        <v>2</v>
      </c>
      <c r="G11" s="234" t="s">
        <v>3</v>
      </c>
      <c r="H11" s="33"/>
      <c r="M11" s="2"/>
      <c r="N11" s="2"/>
      <c r="P11" s="87"/>
      <c r="Q11" s="87"/>
      <c r="R11" s="87" t="s">
        <v>78</v>
      </c>
      <c r="S11" s="87"/>
      <c r="T11" s="59"/>
    </row>
    <row r="12" spans="2:22" ht="11.25" hidden="1" x14ac:dyDescent="0.2">
      <c r="B12" s="3"/>
      <c r="C12" s="4" t="s">
        <v>4</v>
      </c>
      <c r="D12" s="3"/>
      <c r="E12" s="4" t="s">
        <v>5</v>
      </c>
      <c r="F12" s="234"/>
      <c r="G12" s="234"/>
      <c r="H12" s="33"/>
      <c r="I12" s="5"/>
      <c r="J12" s="5"/>
      <c r="K12" s="28" t="s">
        <v>34</v>
      </c>
      <c r="L12" s="28" t="s">
        <v>35</v>
      </c>
      <c r="M12" s="28" t="s">
        <v>3</v>
      </c>
      <c r="N12" s="28" t="s">
        <v>37</v>
      </c>
      <c r="P12" s="150" t="s">
        <v>34</v>
      </c>
      <c r="Q12" s="150" t="s">
        <v>35</v>
      </c>
      <c r="R12" s="150" t="s">
        <v>3</v>
      </c>
      <c r="S12" s="150" t="s">
        <v>37</v>
      </c>
      <c r="T12" s="59"/>
    </row>
    <row r="13" spans="2:22" ht="17.25" hidden="1" customHeight="1" x14ac:dyDescent="0.2">
      <c r="B13" s="6" t="s">
        <v>6</v>
      </c>
      <c r="C13" s="7">
        <v>0</v>
      </c>
      <c r="D13" s="8" t="s">
        <v>7</v>
      </c>
      <c r="E13" s="9">
        <v>2000000000</v>
      </c>
      <c r="F13" s="10">
        <v>2E-3</v>
      </c>
      <c r="G13" s="11" t="s">
        <v>8</v>
      </c>
      <c r="H13" s="34"/>
      <c r="K13" s="29">
        <f>IF($L$4=2015,1,0)</f>
        <v>0</v>
      </c>
      <c r="L13" s="29">
        <f>IF($L$2="P. juridica",1,0)</f>
        <v>1</v>
      </c>
      <c r="M13" s="30">
        <f>+IF($M$7&lt;$C$13,0,IF($M$7&gt;=$E$13,0,($M$7)*0.2%))</f>
        <v>0</v>
      </c>
      <c r="N13" s="30" t="b">
        <f>IF(K13=1,IF(L13=1,M13,0))</f>
        <v>0</v>
      </c>
      <c r="P13" s="151">
        <f>IF($L$4=2015,1,0)</f>
        <v>0</v>
      </c>
      <c r="Q13" s="151">
        <f>IF($L$2="P. juridica",1,0)</f>
        <v>1</v>
      </c>
      <c r="R13" s="152">
        <f>+IF($R$7&lt;$C$13,0,IF($R$7&gt;=$E$13,0,($R$7)*0.2%))</f>
        <v>0</v>
      </c>
      <c r="S13" s="152" t="b">
        <f>IF(P13=1,IF(Q13=1,R13,0))</f>
        <v>0</v>
      </c>
      <c r="T13" s="59"/>
    </row>
    <row r="14" spans="2:22" ht="17.25" hidden="1" customHeight="1" x14ac:dyDescent="0.2">
      <c r="B14" s="12" t="s">
        <v>9</v>
      </c>
      <c r="C14" s="13">
        <f>+E13</f>
        <v>2000000000</v>
      </c>
      <c r="D14" s="14" t="s">
        <v>7</v>
      </c>
      <c r="E14" s="13">
        <v>3000000000</v>
      </c>
      <c r="F14" s="15">
        <v>3.5000000000000001E-3</v>
      </c>
      <c r="G14" s="16" t="s">
        <v>10</v>
      </c>
      <c r="H14" s="35"/>
      <c r="I14" s="2">
        <v>4000000</v>
      </c>
      <c r="K14" s="29">
        <f t="shared" ref="K14:K16" si="0">IF($L$4=2015,1,0)</f>
        <v>0</v>
      </c>
      <c r="L14" s="29">
        <f t="shared" ref="L14:L16" si="1">IF($L$2="P. juridica",1,0)</f>
        <v>1</v>
      </c>
      <c r="M14" s="30">
        <f>+IF($M$7&lt;$C$14,0,IF($M$7&gt;=$E$14,0,(($M$7-$C$14)*0.35%)+$I$14))</f>
        <v>0</v>
      </c>
      <c r="N14" s="30" t="b">
        <f t="shared" ref="N14:N16" si="2">IF(K14=1,IF(L14=1,M14,0))</f>
        <v>0</v>
      </c>
      <c r="P14" s="151">
        <f t="shared" ref="P14:P16" si="3">IF($L$4=2015,1,0)</f>
        <v>0</v>
      </c>
      <c r="Q14" s="151">
        <f t="shared" ref="Q14:Q16" si="4">IF($L$2="P. juridica",1,0)</f>
        <v>1</v>
      </c>
      <c r="R14" s="152">
        <f>+IF($R$7&lt;$C$14,0,IF($R$7&gt;=$E$14,0,(($R$7-$C$14)*0.35%)+$I$14))</f>
        <v>0</v>
      </c>
      <c r="S14" s="152" t="b">
        <f t="shared" ref="S14:S16" si="5">IF(P14=1,IF(Q14=1,R14,0))</f>
        <v>0</v>
      </c>
      <c r="T14" s="59"/>
    </row>
    <row r="15" spans="2:22" ht="17.25" hidden="1" customHeight="1" x14ac:dyDescent="0.2">
      <c r="B15" s="12" t="s">
        <v>9</v>
      </c>
      <c r="C15" s="13">
        <f>+E14</f>
        <v>3000000000</v>
      </c>
      <c r="D15" s="14" t="s">
        <v>7</v>
      </c>
      <c r="E15" s="13">
        <v>5000000000</v>
      </c>
      <c r="F15" s="15">
        <v>7.4999999999999997E-3</v>
      </c>
      <c r="G15" s="16" t="s">
        <v>11</v>
      </c>
      <c r="H15" s="35"/>
      <c r="I15" s="2">
        <v>7500000</v>
      </c>
      <c r="K15" s="29">
        <f t="shared" si="0"/>
        <v>0</v>
      </c>
      <c r="L15" s="29">
        <f t="shared" si="1"/>
        <v>1</v>
      </c>
      <c r="M15" s="30">
        <f>+IF($M$7&lt;$C$15,0,IF($M$7&gt;=$E$15,0,(($M$7-$C$15)*0.75%)+$I$15))</f>
        <v>0</v>
      </c>
      <c r="N15" s="30" t="b">
        <f t="shared" si="2"/>
        <v>0</v>
      </c>
      <c r="P15" s="151">
        <f t="shared" si="3"/>
        <v>0</v>
      </c>
      <c r="Q15" s="151">
        <f t="shared" si="4"/>
        <v>1</v>
      </c>
      <c r="R15" s="152">
        <f>+IF($R$7&lt;$C$15,0,IF($R$7&gt;=$E$15,0,(($R$7-$C$15)*0.75%)+$I$15))</f>
        <v>0</v>
      </c>
      <c r="S15" s="152" t="b">
        <f t="shared" si="5"/>
        <v>0</v>
      </c>
      <c r="T15" s="59"/>
    </row>
    <row r="16" spans="2:22" ht="17.25" hidden="1" customHeight="1" x14ac:dyDescent="0.2">
      <c r="B16" s="17" t="s">
        <v>9</v>
      </c>
      <c r="C16" s="18">
        <f>+E15</f>
        <v>5000000000</v>
      </c>
      <c r="D16" s="19"/>
      <c r="E16" s="18" t="s">
        <v>12</v>
      </c>
      <c r="F16" s="20">
        <v>1.15E-2</v>
      </c>
      <c r="G16" s="21" t="s">
        <v>13</v>
      </c>
      <c r="H16" s="35"/>
      <c r="I16" s="2">
        <v>22500000</v>
      </c>
      <c r="K16" s="29">
        <f t="shared" si="0"/>
        <v>0</v>
      </c>
      <c r="L16" s="29">
        <f t="shared" si="1"/>
        <v>1</v>
      </c>
      <c r="M16" s="30">
        <f>+IF($M$7&lt;$C$16,0,IF($M$7&gt;$E$16,0,(($M$7-$C$16)*1.15%)+$I$16))</f>
        <v>0</v>
      </c>
      <c r="N16" s="30" t="b">
        <f t="shared" si="2"/>
        <v>0</v>
      </c>
      <c r="P16" s="151">
        <f t="shared" si="3"/>
        <v>0</v>
      </c>
      <c r="Q16" s="151">
        <f t="shared" si="4"/>
        <v>1</v>
      </c>
      <c r="R16" s="152">
        <f>+IF($R$7&lt;$C$16,0,IF($R$7&gt;$E$16,0,(($R$7-$C$16)*1.15%)+$I$16))</f>
        <v>0</v>
      </c>
      <c r="S16" s="152" t="b">
        <f t="shared" si="5"/>
        <v>0</v>
      </c>
      <c r="T16" s="59"/>
    </row>
    <row r="17" spans="2:20" ht="11.25" hidden="1" x14ac:dyDescent="0.2">
      <c r="B17" s="85"/>
      <c r="C17" s="36"/>
      <c r="D17" s="36"/>
      <c r="E17" s="36"/>
      <c r="F17" s="86"/>
      <c r="G17" s="36"/>
      <c r="H17" s="36"/>
      <c r="M17" s="2"/>
      <c r="P17" s="153"/>
      <c r="Q17" s="153"/>
      <c r="R17" s="153"/>
      <c r="S17" s="154"/>
      <c r="T17" s="59"/>
    </row>
    <row r="18" spans="2:20" ht="11.25" hidden="1" x14ac:dyDescent="0.2">
      <c r="B18" s="85"/>
      <c r="C18" s="36"/>
      <c r="D18" s="36"/>
      <c r="E18" s="36"/>
      <c r="F18" s="36"/>
      <c r="G18" s="36"/>
      <c r="H18" s="36"/>
      <c r="M18" s="2"/>
      <c r="P18" s="153"/>
      <c r="Q18" s="153"/>
      <c r="R18" s="153"/>
      <c r="S18" s="154"/>
      <c r="T18" s="235" t="s">
        <v>78</v>
      </c>
    </row>
    <row r="19" spans="2:20" ht="11.25" hidden="1" x14ac:dyDescent="0.2">
      <c r="B19" s="85"/>
      <c r="C19" s="36"/>
      <c r="D19" s="36"/>
      <c r="E19" s="36"/>
      <c r="F19" s="86"/>
      <c r="G19" s="36"/>
      <c r="H19" s="2"/>
      <c r="M19" s="2"/>
      <c r="P19" s="153"/>
      <c r="Q19" s="153"/>
      <c r="R19" s="153"/>
      <c r="S19" s="154"/>
      <c r="T19" s="235"/>
    </row>
    <row r="20" spans="2:20" hidden="1" x14ac:dyDescent="0.15">
      <c r="C20" s="2"/>
      <c r="D20" s="2"/>
      <c r="E20" s="2"/>
      <c r="F20" s="2"/>
      <c r="G20" s="2"/>
      <c r="H20" s="2"/>
      <c r="M20" s="2"/>
      <c r="P20" s="219"/>
      <c r="Q20" s="219"/>
      <c r="R20" s="219"/>
      <c r="S20" s="220"/>
      <c r="T20" s="235"/>
    </row>
    <row r="21" spans="2:20" ht="13.5" hidden="1" customHeight="1" x14ac:dyDescent="0.25">
      <c r="B21" s="231" t="s">
        <v>14</v>
      </c>
      <c r="C21" s="231"/>
      <c r="D21" s="231"/>
      <c r="E21" s="231"/>
      <c r="F21" s="231"/>
      <c r="G21" s="231"/>
      <c r="H21" s="32"/>
      <c r="M21" s="2"/>
      <c r="N21" s="2"/>
      <c r="P21" s="219"/>
      <c r="Q21" s="219"/>
      <c r="R21" s="219"/>
      <c r="S21" s="220"/>
      <c r="T21" s="235"/>
    </row>
    <row r="22" spans="2:20" ht="11.25" hidden="1" x14ac:dyDescent="0.2">
      <c r="B22" s="232" t="s">
        <v>1</v>
      </c>
      <c r="C22" s="232"/>
      <c r="D22" s="232"/>
      <c r="E22" s="233"/>
      <c r="F22" s="234" t="s">
        <v>2</v>
      </c>
      <c r="G22" s="234" t="s">
        <v>3</v>
      </c>
      <c r="H22" s="33"/>
      <c r="M22" s="2"/>
      <c r="P22" s="219"/>
      <c r="Q22" s="219"/>
      <c r="R22" s="219"/>
      <c r="S22" s="220"/>
      <c r="T22" s="59"/>
    </row>
    <row r="23" spans="2:20" ht="11.25" hidden="1" x14ac:dyDescent="0.2">
      <c r="B23" s="3"/>
      <c r="C23" s="4" t="s">
        <v>4</v>
      </c>
      <c r="D23" s="3"/>
      <c r="E23" s="4" t="s">
        <v>5</v>
      </c>
      <c r="F23" s="234"/>
      <c r="G23" s="234"/>
      <c r="H23" s="33"/>
      <c r="K23" s="28" t="s">
        <v>34</v>
      </c>
      <c r="L23" s="28" t="s">
        <v>35</v>
      </c>
      <c r="M23" s="28" t="s">
        <v>3</v>
      </c>
      <c r="N23" s="28" t="s">
        <v>37</v>
      </c>
      <c r="P23" s="221" t="s">
        <v>34</v>
      </c>
      <c r="Q23" s="221" t="s">
        <v>35</v>
      </c>
      <c r="R23" s="221" t="s">
        <v>3</v>
      </c>
      <c r="S23" s="221" t="s">
        <v>37</v>
      </c>
      <c r="T23" s="59"/>
    </row>
    <row r="24" spans="2:20" ht="16.5" hidden="1" customHeight="1" x14ac:dyDescent="0.2">
      <c r="B24" s="6" t="s">
        <v>6</v>
      </c>
      <c r="C24" s="7">
        <v>0</v>
      </c>
      <c r="D24" s="8" t="s">
        <v>7</v>
      </c>
      <c r="E24" s="9">
        <v>2000000000</v>
      </c>
      <c r="F24" s="10">
        <v>1.5E-3</v>
      </c>
      <c r="G24" s="11" t="s">
        <v>15</v>
      </c>
      <c r="H24" s="34"/>
      <c r="K24" s="29">
        <f>IF($L$4=2016,1,0)</f>
        <v>0</v>
      </c>
      <c r="L24" s="29">
        <f>IF($L$2="P. juridica",1,0)</f>
        <v>1</v>
      </c>
      <c r="M24" s="30">
        <f>+IF($M$7&lt;$C$24,0,IF($M$7&gt;=$E$24,0,($M$7)*0.15%))</f>
        <v>0</v>
      </c>
      <c r="N24" s="30" t="b">
        <f>IF(K24=1,IF(L24=1,M24,0))</f>
        <v>0</v>
      </c>
      <c r="P24" s="222">
        <f>IF($L$4=2016,1,0)</f>
        <v>0</v>
      </c>
      <c r="Q24" s="222">
        <f>IF($L$2="P. juridica",1,0)</f>
        <v>1</v>
      </c>
      <c r="R24" s="223">
        <f>+IF($R$7&lt;$C$24,0,IF($R$7&gt;=$E$24,0,($R$7)*0.15%))</f>
        <v>0</v>
      </c>
      <c r="S24" s="223" t="b">
        <f>IF(P24=1,IF(Q24=1,R24,0))</f>
        <v>0</v>
      </c>
      <c r="T24" s="59"/>
    </row>
    <row r="25" spans="2:20" ht="16.5" hidden="1" customHeight="1" x14ac:dyDescent="0.2">
      <c r="B25" s="12" t="s">
        <v>9</v>
      </c>
      <c r="C25" s="13">
        <f>+E24</f>
        <v>2000000000</v>
      </c>
      <c r="D25" s="14" t="s">
        <v>7</v>
      </c>
      <c r="E25" s="13">
        <v>3000000000</v>
      </c>
      <c r="F25" s="15">
        <v>2.5000000000000001E-3</v>
      </c>
      <c r="G25" s="16" t="s">
        <v>16</v>
      </c>
      <c r="H25" s="35"/>
      <c r="I25" s="2">
        <v>3000000</v>
      </c>
      <c r="K25" s="29">
        <f t="shared" ref="K25:K27" si="6">IF($L$4=2016,1,0)</f>
        <v>0</v>
      </c>
      <c r="L25" s="29">
        <f t="shared" ref="L25:L27" si="7">IF($L$2="P. juridica",1,0)</f>
        <v>1</v>
      </c>
      <c r="M25" s="30">
        <f>+IF($M$7&lt;$C$25,0,IF($M$7&gt;=$E$25,0,(($M$7-$C$25)*0.25%)+$I$25))</f>
        <v>0</v>
      </c>
      <c r="N25" s="30" t="b">
        <f t="shared" ref="N25:N27" si="8">IF(K25=1,IF(L25=1,M25,0))</f>
        <v>0</v>
      </c>
      <c r="P25" s="222">
        <f t="shared" ref="P25:P27" si="9">IF($L$4=2016,1,0)</f>
        <v>0</v>
      </c>
      <c r="Q25" s="222">
        <f t="shared" ref="Q25:Q27" si="10">IF($L$2="P. juridica",1,0)</f>
        <v>1</v>
      </c>
      <c r="R25" s="223">
        <f>+IF($R$7&lt;$C$25,0,IF($R$7&gt;=$E$25,0,(($R$7-$C$25)*0.25%)+$I$25))</f>
        <v>0</v>
      </c>
      <c r="S25" s="223" t="b">
        <f t="shared" ref="S25:S27" si="11">IF(P25=1,IF(Q25=1,R25,0))</f>
        <v>0</v>
      </c>
      <c r="T25" s="59"/>
    </row>
    <row r="26" spans="2:20" ht="16.5" hidden="1" customHeight="1" x14ac:dyDescent="0.2">
      <c r="B26" s="12" t="s">
        <v>9</v>
      </c>
      <c r="C26" s="13">
        <f>+E25</f>
        <v>3000000000</v>
      </c>
      <c r="D26" s="14" t="s">
        <v>7</v>
      </c>
      <c r="E26" s="13">
        <v>5000000000</v>
      </c>
      <c r="F26" s="15">
        <v>5.0000000000000001E-3</v>
      </c>
      <c r="G26" s="16" t="s">
        <v>17</v>
      </c>
      <c r="H26" s="35"/>
      <c r="I26" s="2">
        <v>5500000</v>
      </c>
      <c r="K26" s="29">
        <f t="shared" si="6"/>
        <v>0</v>
      </c>
      <c r="L26" s="29">
        <f t="shared" si="7"/>
        <v>1</v>
      </c>
      <c r="M26" s="30">
        <f>+IF($M$7&lt;$C$26,0,IF($M$7&gt;=$E$26,0,(($M$7-$C$26)*0.5%)+$I$26))</f>
        <v>0</v>
      </c>
      <c r="N26" s="30" t="b">
        <f t="shared" si="8"/>
        <v>0</v>
      </c>
      <c r="P26" s="222">
        <f t="shared" si="9"/>
        <v>0</v>
      </c>
      <c r="Q26" s="222">
        <f t="shared" si="10"/>
        <v>1</v>
      </c>
      <c r="R26" s="223">
        <f>+IF($R$7&lt;$C$26,0,IF($R$7&gt;=$E$26,0,(($R$7-$C$26)*0.5%)+$I$26))</f>
        <v>0</v>
      </c>
      <c r="S26" s="223" t="b">
        <f t="shared" si="11"/>
        <v>0</v>
      </c>
      <c r="T26" s="59"/>
    </row>
    <row r="27" spans="2:20" ht="16.5" hidden="1" customHeight="1" x14ac:dyDescent="0.2">
      <c r="B27" s="17" t="s">
        <v>9</v>
      </c>
      <c r="C27" s="18">
        <f>+E26</f>
        <v>5000000000</v>
      </c>
      <c r="D27" s="19"/>
      <c r="E27" s="18" t="s">
        <v>12</v>
      </c>
      <c r="F27" s="20">
        <v>0.01</v>
      </c>
      <c r="G27" s="21" t="s">
        <v>18</v>
      </c>
      <c r="H27" s="35"/>
      <c r="I27" s="2">
        <v>15500000</v>
      </c>
      <c r="K27" s="29">
        <f t="shared" si="6"/>
        <v>0</v>
      </c>
      <c r="L27" s="29">
        <f t="shared" si="7"/>
        <v>1</v>
      </c>
      <c r="M27" s="30">
        <f>+IF($M$7&lt;$C$27,0,IF($M$7&gt;$E$27,0,(($M$7-$C$27)*1%)+$I$27))</f>
        <v>0</v>
      </c>
      <c r="N27" s="30" t="b">
        <f t="shared" si="8"/>
        <v>0</v>
      </c>
      <c r="P27" s="222">
        <f t="shared" si="9"/>
        <v>0</v>
      </c>
      <c r="Q27" s="222">
        <f t="shared" si="10"/>
        <v>1</v>
      </c>
      <c r="R27" s="223">
        <f>+IF($R$7&lt;$C$27,0,IF($R$7&gt;$E$27,0,(($R$7-$C$27)*1%)+$I$27))</f>
        <v>0</v>
      </c>
      <c r="S27" s="223" t="b">
        <f t="shared" si="11"/>
        <v>0</v>
      </c>
      <c r="T27" s="59"/>
    </row>
    <row r="28" spans="2:20" ht="11.25" hidden="1" x14ac:dyDescent="0.2">
      <c r="B28" s="85"/>
      <c r="C28" s="36"/>
      <c r="D28" s="36"/>
      <c r="E28" s="36"/>
      <c r="F28" s="86"/>
      <c r="G28" s="36"/>
      <c r="H28" s="36"/>
      <c r="P28" s="219"/>
      <c r="Q28" s="219"/>
      <c r="R28" s="220"/>
      <c r="S28" s="220"/>
      <c r="T28" s="59"/>
    </row>
    <row r="29" spans="2:20" ht="11.25" x14ac:dyDescent="0.2">
      <c r="B29" s="85"/>
      <c r="C29" s="36"/>
      <c r="D29" s="36"/>
      <c r="E29" s="36"/>
      <c r="F29" s="36"/>
      <c r="G29" s="36"/>
      <c r="H29" s="36"/>
      <c r="P29" s="219"/>
      <c r="Q29" s="219"/>
      <c r="R29" s="220"/>
      <c r="S29" s="220"/>
      <c r="T29" s="59"/>
    </row>
    <row r="30" spans="2:20" x14ac:dyDescent="0.15">
      <c r="P30" s="219"/>
      <c r="Q30" s="219"/>
      <c r="R30" s="220"/>
      <c r="S30" s="220"/>
      <c r="T30" s="59"/>
    </row>
    <row r="31" spans="2:20" x14ac:dyDescent="0.15">
      <c r="P31" s="219"/>
      <c r="Q31" s="219"/>
      <c r="R31" s="220"/>
      <c r="S31" s="220"/>
      <c r="T31" s="59"/>
    </row>
    <row r="32" spans="2:20" ht="15" x14ac:dyDescent="0.25">
      <c r="B32" s="231" t="s">
        <v>19</v>
      </c>
      <c r="C32" s="231"/>
      <c r="D32" s="231"/>
      <c r="E32" s="231"/>
      <c r="F32" s="231"/>
      <c r="G32" s="231"/>
      <c r="H32" s="32"/>
      <c r="M32" s="2"/>
      <c r="P32" s="219"/>
      <c r="Q32" s="219"/>
      <c r="R32" s="220"/>
      <c r="S32" s="220"/>
      <c r="T32" s="59"/>
    </row>
    <row r="33" spans="2:20" ht="11.25" x14ac:dyDescent="0.2">
      <c r="B33" s="232" t="s">
        <v>1</v>
      </c>
      <c r="C33" s="232"/>
      <c r="D33" s="232"/>
      <c r="E33" s="233"/>
      <c r="F33" s="234" t="s">
        <v>2</v>
      </c>
      <c r="G33" s="234" t="s">
        <v>3</v>
      </c>
      <c r="H33" s="33"/>
      <c r="P33" s="219"/>
      <c r="Q33" s="219"/>
      <c r="R33" s="220"/>
      <c r="S33" s="220"/>
      <c r="T33" s="59"/>
    </row>
    <row r="34" spans="2:20" ht="11.25" x14ac:dyDescent="0.2">
      <c r="B34" s="3"/>
      <c r="C34" s="4" t="s">
        <v>4</v>
      </c>
      <c r="D34" s="3"/>
      <c r="E34" s="4" t="s">
        <v>5</v>
      </c>
      <c r="F34" s="234"/>
      <c r="G34" s="234"/>
      <c r="H34" s="33"/>
      <c r="K34" s="28" t="s">
        <v>34</v>
      </c>
      <c r="L34" s="28" t="s">
        <v>35</v>
      </c>
      <c r="M34" s="28" t="s">
        <v>3</v>
      </c>
      <c r="N34" s="28" t="s">
        <v>37</v>
      </c>
      <c r="P34" s="221" t="s">
        <v>34</v>
      </c>
      <c r="Q34" s="221" t="s">
        <v>35</v>
      </c>
      <c r="R34" s="221" t="s">
        <v>3</v>
      </c>
      <c r="S34" s="221" t="s">
        <v>37</v>
      </c>
      <c r="T34" s="59"/>
    </row>
    <row r="35" spans="2:20" ht="13.5" customHeight="1" x14ac:dyDescent="0.2">
      <c r="B35" s="6" t="s">
        <v>6</v>
      </c>
      <c r="C35" s="7">
        <v>0</v>
      </c>
      <c r="D35" s="8" t="s">
        <v>7</v>
      </c>
      <c r="E35" s="9">
        <v>2000000000</v>
      </c>
      <c r="F35" s="10">
        <v>5.0000000000000001E-4</v>
      </c>
      <c r="G35" s="11" t="s">
        <v>20</v>
      </c>
      <c r="H35" s="34"/>
      <c r="K35" s="29">
        <f>IF($L$4=2017,1,0)</f>
        <v>1</v>
      </c>
      <c r="L35" s="29">
        <f>IF($L$2="P. juridica",1,0)</f>
        <v>1</v>
      </c>
      <c r="M35" s="30">
        <f>+IF($M$7&lt;$C$35,0,IF($M$7&gt;=$E$35,0,($M$7)*0.05%))</f>
        <v>0</v>
      </c>
      <c r="N35" s="30">
        <f>IF(K35=1,IF(L35=1,M35,0))</f>
        <v>0</v>
      </c>
      <c r="P35" s="222">
        <f>IF($L$4=2017,1,0)</f>
        <v>1</v>
      </c>
      <c r="Q35" s="222">
        <f>IF($L$2="P. juridica",1,0)</f>
        <v>1</v>
      </c>
      <c r="R35" s="223">
        <f>+IF($R$7&lt;$C$35,0,IF($R$7&gt;=$E$35,0,($R$7)*0.05%))</f>
        <v>0</v>
      </c>
      <c r="S35" s="223">
        <f>IF(P35=1,IF(Q35=1,R35,0))</f>
        <v>0</v>
      </c>
      <c r="T35" s="59"/>
    </row>
    <row r="36" spans="2:20" ht="13.5" customHeight="1" x14ac:dyDescent="0.2">
      <c r="B36" s="12" t="s">
        <v>9</v>
      </c>
      <c r="C36" s="13">
        <f>+E35</f>
        <v>2000000000</v>
      </c>
      <c r="D36" s="14" t="s">
        <v>7</v>
      </c>
      <c r="E36" s="13">
        <v>3000000000</v>
      </c>
      <c r="F36" s="15">
        <v>1E-3</v>
      </c>
      <c r="G36" s="16" t="s">
        <v>21</v>
      </c>
      <c r="H36" s="35"/>
      <c r="I36" s="2">
        <v>1000000</v>
      </c>
      <c r="K36" s="29">
        <f t="shared" ref="K36:K38" si="12">IF($L$4=2017,1,0)</f>
        <v>1</v>
      </c>
      <c r="L36" s="29">
        <f t="shared" ref="L36:L38" si="13">IF($L$2="P. juridica",1,0)</f>
        <v>1</v>
      </c>
      <c r="M36" s="30">
        <f>+IF($M$7&lt;$C$36,0,IF($M$7&gt;=$E$36,0,(($M$7-$C$36)*0.1%)+$I$36))</f>
        <v>0</v>
      </c>
      <c r="N36" s="30">
        <f t="shared" ref="N36:N38" si="14">IF(K36=1,IF(L36=1,M36,0))</f>
        <v>0</v>
      </c>
      <c r="P36" s="222">
        <f t="shared" ref="P36:P38" si="15">IF($L$4=2017,1,0)</f>
        <v>1</v>
      </c>
      <c r="Q36" s="222">
        <f t="shared" ref="Q36:Q38" si="16">IF($L$2="P. juridica",1,0)</f>
        <v>1</v>
      </c>
      <c r="R36" s="223">
        <f>+IF($R$7&lt;$C$36,0,IF($R$7&gt;=$E$36,0,(($R$7-$C$36)*0.1%)+$I$36))</f>
        <v>0</v>
      </c>
      <c r="S36" s="223">
        <f t="shared" ref="S36:S38" si="17">IF(P36=1,IF(Q36=1,R36,0))</f>
        <v>0</v>
      </c>
      <c r="T36" s="59"/>
    </row>
    <row r="37" spans="2:20" ht="13.5" customHeight="1" x14ac:dyDescent="0.2">
      <c r="B37" s="12" t="s">
        <v>9</v>
      </c>
      <c r="C37" s="13">
        <f>+E36</f>
        <v>3000000000</v>
      </c>
      <c r="D37" s="14" t="s">
        <v>7</v>
      </c>
      <c r="E37" s="13">
        <v>5000000000</v>
      </c>
      <c r="F37" s="15">
        <v>2E-3</v>
      </c>
      <c r="G37" s="16" t="s">
        <v>22</v>
      </c>
      <c r="H37" s="35"/>
      <c r="I37" s="2">
        <v>2000000</v>
      </c>
      <c r="K37" s="29">
        <f t="shared" si="12"/>
        <v>1</v>
      </c>
      <c r="L37" s="29">
        <f t="shared" si="13"/>
        <v>1</v>
      </c>
      <c r="M37" s="30">
        <f>+IF($M$7&lt;$C$37,0,IF($M$7&gt;=$E$37,0,(($M$7-$C$37)*0.2%)+$I$37))</f>
        <v>0</v>
      </c>
      <c r="N37" s="30">
        <f t="shared" si="14"/>
        <v>0</v>
      </c>
      <c r="P37" s="222">
        <f t="shared" si="15"/>
        <v>1</v>
      </c>
      <c r="Q37" s="222">
        <f t="shared" si="16"/>
        <v>1</v>
      </c>
      <c r="R37" s="223">
        <f>+IF($R$7&lt;$C$37,0,IF($R$7&gt;=$E$37,0,(($R$7-$C$37)*0.2%)+$I$37))</f>
        <v>0</v>
      </c>
      <c r="S37" s="223">
        <f t="shared" si="17"/>
        <v>0</v>
      </c>
      <c r="T37" s="59"/>
    </row>
    <row r="38" spans="2:20" ht="13.5" customHeight="1" x14ac:dyDescent="0.2">
      <c r="B38" s="17" t="s">
        <v>9</v>
      </c>
      <c r="C38" s="18">
        <f>+E37</f>
        <v>5000000000</v>
      </c>
      <c r="D38" s="19"/>
      <c r="E38" s="18" t="s">
        <v>12</v>
      </c>
      <c r="F38" s="20">
        <v>4.0000000000000001E-3</v>
      </c>
      <c r="G38" s="21" t="s">
        <v>23</v>
      </c>
      <c r="H38" s="35"/>
      <c r="I38" s="2">
        <v>6000000</v>
      </c>
      <c r="K38" s="29">
        <f t="shared" si="12"/>
        <v>1</v>
      </c>
      <c r="L38" s="29">
        <f t="shared" si="13"/>
        <v>1</v>
      </c>
      <c r="M38" s="30">
        <f>+IF($M$7&lt;$C$38,0,IF($M$7&gt;$E$38,0,(($M$7-$C$38)*0.4%)+$I$38))</f>
        <v>0</v>
      </c>
      <c r="N38" s="30">
        <f t="shared" si="14"/>
        <v>0</v>
      </c>
      <c r="P38" s="222">
        <f t="shared" si="15"/>
        <v>1</v>
      </c>
      <c r="Q38" s="222">
        <f t="shared" si="16"/>
        <v>1</v>
      </c>
      <c r="R38" s="223">
        <f>+IF($R$7&lt;$C$38,0,IF($R$7&gt;$E$38,0,(($R$7-$C$38)*0.4%)+$I$38))</f>
        <v>0</v>
      </c>
      <c r="S38" s="223">
        <f t="shared" si="17"/>
        <v>0</v>
      </c>
      <c r="T38" s="59"/>
    </row>
    <row r="39" spans="2:20" ht="11.25" x14ac:dyDescent="0.2">
      <c r="B39" s="85"/>
      <c r="C39" s="36"/>
      <c r="D39" s="36"/>
      <c r="E39" s="36"/>
      <c r="F39" s="86"/>
      <c r="G39" s="36"/>
      <c r="H39" s="36"/>
      <c r="P39" s="219"/>
      <c r="Q39" s="219"/>
      <c r="R39" s="220"/>
      <c r="S39" s="220"/>
      <c r="T39" s="59"/>
    </row>
    <row r="40" spans="2:20" ht="11.25" x14ac:dyDescent="0.2">
      <c r="B40" s="85"/>
      <c r="C40" s="36"/>
      <c r="D40" s="36"/>
      <c r="E40" s="36"/>
      <c r="F40" s="36"/>
      <c r="G40" s="36"/>
      <c r="H40" s="36"/>
      <c r="P40" s="219"/>
      <c r="Q40" s="219"/>
      <c r="R40" s="220"/>
      <c r="S40" s="220"/>
      <c r="T40" s="59"/>
    </row>
    <row r="41" spans="2:20" ht="11.25" x14ac:dyDescent="0.2">
      <c r="B41" s="85"/>
      <c r="C41" s="36"/>
      <c r="D41" s="36"/>
      <c r="E41" s="36"/>
      <c r="F41" s="86"/>
      <c r="G41" s="36"/>
      <c r="P41" s="219"/>
      <c r="Q41" s="219"/>
      <c r="R41" s="220"/>
      <c r="S41" s="220"/>
      <c r="T41" s="59"/>
    </row>
    <row r="42" spans="2:20" x14ac:dyDescent="0.15">
      <c r="P42" s="219"/>
      <c r="Q42" s="219"/>
      <c r="R42" s="220"/>
      <c r="S42" s="220"/>
      <c r="T42" s="59"/>
    </row>
    <row r="43" spans="2:20" x14ac:dyDescent="0.15">
      <c r="M43" s="26"/>
      <c r="P43" s="219"/>
      <c r="Q43" s="219"/>
      <c r="R43" s="224"/>
      <c r="S43" s="220"/>
      <c r="T43" s="59"/>
    </row>
    <row r="44" spans="2:20" ht="15" x14ac:dyDescent="0.2">
      <c r="B44" s="156" t="s">
        <v>24</v>
      </c>
      <c r="C44" s="155"/>
      <c r="P44" s="219"/>
      <c r="Q44" s="219"/>
      <c r="R44" s="220"/>
      <c r="S44" s="220"/>
      <c r="T44" s="59"/>
    </row>
    <row r="45" spans="2:20" x14ac:dyDescent="0.15">
      <c r="P45" s="219"/>
      <c r="Q45" s="219"/>
      <c r="R45" s="220"/>
      <c r="S45" s="220"/>
      <c r="T45" s="59"/>
    </row>
    <row r="46" spans="2:20" ht="15" x14ac:dyDescent="0.25">
      <c r="B46" s="231" t="s">
        <v>25</v>
      </c>
      <c r="C46" s="231"/>
      <c r="D46" s="231"/>
      <c r="E46" s="231"/>
      <c r="F46" s="231"/>
      <c r="G46" s="231"/>
      <c r="H46" s="32"/>
      <c r="P46" s="219"/>
      <c r="Q46" s="219"/>
      <c r="R46" s="220"/>
      <c r="S46" s="220"/>
      <c r="T46" s="59"/>
    </row>
    <row r="47" spans="2:20" ht="11.25" x14ac:dyDescent="0.2">
      <c r="B47" s="232" t="s">
        <v>1</v>
      </c>
      <c r="C47" s="232"/>
      <c r="D47" s="232"/>
      <c r="E47" s="233"/>
      <c r="F47" s="234" t="s">
        <v>2</v>
      </c>
      <c r="G47" s="234" t="s">
        <v>3</v>
      </c>
      <c r="H47" s="33"/>
      <c r="P47" s="219"/>
      <c r="Q47" s="219"/>
      <c r="R47" s="220"/>
      <c r="S47" s="220"/>
      <c r="T47" s="59"/>
    </row>
    <row r="48" spans="2:20" ht="11.25" x14ac:dyDescent="0.2">
      <c r="B48" s="3"/>
      <c r="C48" s="4" t="s">
        <v>4</v>
      </c>
      <c r="D48" s="3"/>
      <c r="E48" s="4" t="s">
        <v>5</v>
      </c>
      <c r="F48" s="234"/>
      <c r="G48" s="234"/>
      <c r="H48" s="33"/>
      <c r="K48" s="28" t="s">
        <v>34</v>
      </c>
      <c r="L48" s="28" t="s">
        <v>35</v>
      </c>
      <c r="M48" s="28" t="s">
        <v>3</v>
      </c>
      <c r="N48" s="28" t="s">
        <v>37</v>
      </c>
      <c r="P48" s="221" t="s">
        <v>34</v>
      </c>
      <c r="Q48" s="221" t="s">
        <v>35</v>
      </c>
      <c r="R48" s="221" t="s">
        <v>3</v>
      </c>
      <c r="S48" s="221" t="s">
        <v>37</v>
      </c>
      <c r="T48" s="59"/>
    </row>
    <row r="49" spans="2:20" ht="18" customHeight="1" x14ac:dyDescent="0.2">
      <c r="B49" s="6" t="s">
        <v>6</v>
      </c>
      <c r="C49" s="7">
        <v>0</v>
      </c>
      <c r="D49" s="8" t="s">
        <v>7</v>
      </c>
      <c r="E49" s="9">
        <v>2000000000</v>
      </c>
      <c r="F49" s="22">
        <v>1.25E-3</v>
      </c>
      <c r="G49" s="11" t="s">
        <v>26</v>
      </c>
      <c r="H49" s="34"/>
      <c r="K49" s="29">
        <v>1</v>
      </c>
      <c r="L49" s="29">
        <f>IF($L$2="P. natural",1,0)</f>
        <v>0</v>
      </c>
      <c r="M49" s="30">
        <f>+IF($M$7&lt;$C$49,0,IF($M$7&gt;=$E$49,0,($M$7)*0.125%))</f>
        <v>0</v>
      </c>
      <c r="N49" s="30">
        <f>IF(K49=1,IF(L49=1,M49,0))</f>
        <v>0</v>
      </c>
      <c r="P49" s="222">
        <v>1</v>
      </c>
      <c r="Q49" s="222">
        <f>IF($L$2="P. natural",1,0)</f>
        <v>0</v>
      </c>
      <c r="R49" s="223">
        <f>+IF($R$7&lt;$C$49,0,IF($R$7&gt;=$E$49,0,($R$7)*0.125%))</f>
        <v>0</v>
      </c>
      <c r="S49" s="223">
        <f>IF(P49=1,IF(Q49=1,R49,0))</f>
        <v>0</v>
      </c>
      <c r="T49" s="59"/>
    </row>
    <row r="50" spans="2:20" ht="18" customHeight="1" x14ac:dyDescent="0.2">
      <c r="B50" s="12" t="s">
        <v>9</v>
      </c>
      <c r="C50" s="13">
        <f>+E49</f>
        <v>2000000000</v>
      </c>
      <c r="D50" s="14" t="s">
        <v>7</v>
      </c>
      <c r="E50" s="13">
        <v>3000000000</v>
      </c>
      <c r="F50" s="15">
        <v>3.5000000000000001E-3</v>
      </c>
      <c r="G50" s="16" t="s">
        <v>27</v>
      </c>
      <c r="H50" s="35"/>
      <c r="I50" s="2">
        <v>2500000</v>
      </c>
      <c r="K50" s="29">
        <v>1</v>
      </c>
      <c r="L50" s="29">
        <f t="shared" ref="L50:L52" si="18">IF($L$2="P. natural",1,0)</f>
        <v>0</v>
      </c>
      <c r="M50" s="30">
        <f>+IF($M$7&lt;$C$50,0,IF($M$7&gt;=$E$50,0,(($M$7-$C$50)*0.35%)+$I$50))</f>
        <v>0</v>
      </c>
      <c r="N50" s="30">
        <f t="shared" ref="N50:N52" si="19">IF(K50=1,IF(L50=1,M50,0))</f>
        <v>0</v>
      </c>
      <c r="P50" s="222">
        <v>1</v>
      </c>
      <c r="Q50" s="222">
        <f t="shared" ref="Q50:Q52" si="20">IF($L$2="P. natural",1,0)</f>
        <v>0</v>
      </c>
      <c r="R50" s="223">
        <f>+IF($R$7&lt;$C$50,0,IF($R$7&gt;=$E$50,0,(($R$7-$C$50)*0.35%)+$I$50))</f>
        <v>0</v>
      </c>
      <c r="S50" s="223">
        <f t="shared" ref="S50:S52" si="21">IF(P50=1,IF(Q50=1,R50,0))</f>
        <v>0</v>
      </c>
      <c r="T50" s="59"/>
    </row>
    <row r="51" spans="2:20" ht="18" customHeight="1" x14ac:dyDescent="0.2">
      <c r="B51" s="12" t="s">
        <v>9</v>
      </c>
      <c r="C51" s="13">
        <f>+E50</f>
        <v>3000000000</v>
      </c>
      <c r="D51" s="14" t="s">
        <v>7</v>
      </c>
      <c r="E51" s="13">
        <v>5000000000</v>
      </c>
      <c r="F51" s="15">
        <v>7.4999999999999997E-3</v>
      </c>
      <c r="G51" s="16" t="s">
        <v>28</v>
      </c>
      <c r="H51" s="35"/>
      <c r="I51" s="2">
        <v>6000000</v>
      </c>
      <c r="K51" s="29">
        <v>1</v>
      </c>
      <c r="L51" s="29">
        <f t="shared" si="18"/>
        <v>0</v>
      </c>
      <c r="M51" s="30">
        <f>+IF($M$7&lt;$C$51,0,IF($M$7&gt;=$E$51,0,(($M$7-$C$51)*0.75%)+$I$51))</f>
        <v>0</v>
      </c>
      <c r="N51" s="30">
        <f t="shared" si="19"/>
        <v>0</v>
      </c>
      <c r="P51" s="222">
        <v>1</v>
      </c>
      <c r="Q51" s="222">
        <f t="shared" si="20"/>
        <v>0</v>
      </c>
      <c r="R51" s="223">
        <f>+IF($R$7&lt;$C$51,0,IF($R$7&gt;=$E$51,0,(($R$7-$C$51)*0.75%)+$I$51))</f>
        <v>0</v>
      </c>
      <c r="S51" s="223">
        <f t="shared" si="21"/>
        <v>0</v>
      </c>
      <c r="T51" s="59"/>
    </row>
    <row r="52" spans="2:20" ht="18" customHeight="1" x14ac:dyDescent="0.2">
      <c r="B52" s="17" t="s">
        <v>9</v>
      </c>
      <c r="C52" s="18">
        <f>+E51</f>
        <v>5000000000</v>
      </c>
      <c r="D52" s="19"/>
      <c r="E52" s="18" t="s">
        <v>12</v>
      </c>
      <c r="F52" s="20">
        <v>1.4999999999999999E-2</v>
      </c>
      <c r="G52" s="21" t="s">
        <v>29</v>
      </c>
      <c r="H52" s="35"/>
      <c r="I52" s="2">
        <v>21000000</v>
      </c>
      <c r="K52" s="29">
        <v>1</v>
      </c>
      <c r="L52" s="29">
        <f t="shared" si="18"/>
        <v>0</v>
      </c>
      <c r="M52" s="30">
        <f>+IF($M$7&lt;$C$52,0,IF($M$7&gt;$E$52,0,(($M$7-$C$52)*1.5%)+$I$52))</f>
        <v>0</v>
      </c>
      <c r="N52" s="30">
        <f t="shared" si="19"/>
        <v>0</v>
      </c>
      <c r="P52" s="222">
        <v>1</v>
      </c>
      <c r="Q52" s="222">
        <f t="shared" si="20"/>
        <v>0</v>
      </c>
      <c r="R52" s="223">
        <f>+IF($R$7&lt;$C$52,0,IF($R$7&gt;$E$52,0,(($R$7-$C$52)*1.5%)+$I$52))</f>
        <v>0</v>
      </c>
      <c r="S52" s="223">
        <f t="shared" si="21"/>
        <v>0</v>
      </c>
      <c r="T52" s="59"/>
    </row>
    <row r="53" spans="2:20" ht="11.25" x14ac:dyDescent="0.2">
      <c r="B53" s="85"/>
      <c r="C53" s="36"/>
      <c r="D53" s="36"/>
      <c r="E53" s="36"/>
      <c r="F53" s="86"/>
      <c r="G53" s="36"/>
      <c r="H53" s="36"/>
      <c r="P53" s="219"/>
      <c r="Q53" s="219"/>
      <c r="R53" s="220"/>
      <c r="S53" s="220"/>
      <c r="T53" s="59"/>
    </row>
    <row r="54" spans="2:20" ht="11.25" x14ac:dyDescent="0.2">
      <c r="B54" s="85"/>
      <c r="C54" s="36"/>
      <c r="D54" s="36"/>
      <c r="E54" s="36"/>
      <c r="F54" s="36"/>
      <c r="G54" s="36"/>
      <c r="H54" s="36"/>
      <c r="P54" s="219"/>
      <c r="Q54" s="219"/>
      <c r="R54" s="220"/>
      <c r="S54" s="220"/>
      <c r="T54" s="59"/>
    </row>
    <row r="55" spans="2:20" x14ac:dyDescent="0.15">
      <c r="P55" s="219"/>
      <c r="Q55" s="219"/>
      <c r="R55" s="220"/>
      <c r="S55" s="220"/>
      <c r="T55" s="59"/>
    </row>
    <row r="56" spans="2:20" hidden="1" x14ac:dyDescent="0.15">
      <c r="M56" s="26"/>
      <c r="P56" s="219"/>
      <c r="Q56" s="219"/>
      <c r="R56" s="224"/>
      <c r="S56" s="220"/>
      <c r="T56" s="59"/>
    </row>
    <row r="57" spans="2:20" hidden="1" x14ac:dyDescent="0.15">
      <c r="G57" s="2">
        <v>2004215000</v>
      </c>
      <c r="M57" s="60" t="s">
        <v>3</v>
      </c>
      <c r="N57" s="61">
        <f>SUM(N13:N52)</f>
        <v>0</v>
      </c>
      <c r="P57" s="219"/>
      <c r="Q57" s="219"/>
      <c r="R57" s="220" t="s">
        <v>3</v>
      </c>
      <c r="S57" s="224">
        <f>SUM(S13:S52)</f>
        <v>0</v>
      </c>
      <c r="T57" s="59"/>
    </row>
    <row r="58" spans="2:20" hidden="1" x14ac:dyDescent="0.15">
      <c r="G58" s="2"/>
    </row>
    <row r="59" spans="2:20" hidden="1" x14ac:dyDescent="0.15">
      <c r="G59" s="2">
        <f>+G57-2000000000</f>
        <v>4215000</v>
      </c>
    </row>
    <row r="60" spans="2:20" ht="15" hidden="1" x14ac:dyDescent="0.2">
      <c r="C60" s="177" t="s">
        <v>31</v>
      </c>
      <c r="G60" s="2">
        <f>+G59*0.35%</f>
        <v>14752.499999999998</v>
      </c>
    </row>
    <row r="61" spans="2:20" hidden="1" x14ac:dyDescent="0.15">
      <c r="G61" s="2">
        <f>2500000+14752</f>
        <v>2514752</v>
      </c>
    </row>
    <row r="62" spans="2:20" hidden="1" x14ac:dyDescent="0.15">
      <c r="C62" s="23" t="s">
        <v>32</v>
      </c>
      <c r="G62" s="2">
        <f>+G57*0.125%</f>
        <v>2505268.75</v>
      </c>
    </row>
    <row r="63" spans="2:20" hidden="1" x14ac:dyDescent="0.15">
      <c r="C63" s="24">
        <v>2015</v>
      </c>
      <c r="D63" s="25">
        <v>0.1</v>
      </c>
    </row>
    <row r="64" spans="2:20" hidden="1" x14ac:dyDescent="0.15">
      <c r="C64" s="24">
        <v>2016</v>
      </c>
      <c r="D64" s="157">
        <v>0.115</v>
      </c>
    </row>
    <row r="65" spans="3:4" hidden="1" x14ac:dyDescent="0.15">
      <c r="C65" s="24">
        <v>2017</v>
      </c>
      <c r="D65" s="25">
        <v>0.13</v>
      </c>
    </row>
    <row r="66" spans="3:4" hidden="1" x14ac:dyDescent="0.15"/>
  </sheetData>
  <sheetProtection password="C927" sheet="1" objects="1" scenarios="1" formatCells="0" formatColumns="0" formatRows="0"/>
  <mergeCells count="17">
    <mergeCell ref="B46:G46"/>
    <mergeCell ref="T18:T21"/>
    <mergeCell ref="B47:E47"/>
    <mergeCell ref="F47:F48"/>
    <mergeCell ref="G47:G48"/>
    <mergeCell ref="B22:E22"/>
    <mergeCell ref="F22:F23"/>
    <mergeCell ref="G22:G23"/>
    <mergeCell ref="B32:G32"/>
    <mergeCell ref="B33:E33"/>
    <mergeCell ref="F33:F34"/>
    <mergeCell ref="G33:G34"/>
    <mergeCell ref="B10:G10"/>
    <mergeCell ref="B11:E11"/>
    <mergeCell ref="F11:F12"/>
    <mergeCell ref="G11:G12"/>
    <mergeCell ref="B21:G21"/>
  </mergeCells>
  <pageMargins left="0.70866141732283472" right="0.70866141732283472" top="0.74803149606299213" bottom="0.74803149606299213" header="0.31496062992125984" footer="0.31496062992125984"/>
  <pageSetup scale="80" orientation="portrait" horizontalDpi="4294967293" verticalDpi="429496729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J253"/>
  <sheetViews>
    <sheetView tabSelected="1" workbookViewId="0">
      <pane xSplit="1" ySplit="6" topLeftCell="B7" activePane="bottomRight" state="frozen"/>
      <selection pane="topRight" activeCell="B1" sqref="B1"/>
      <selection pane="bottomLeft" activeCell="A7" sqref="A7"/>
      <selection pane="bottomRight" activeCell="H15" sqref="H15"/>
    </sheetView>
  </sheetViews>
  <sheetFormatPr baseColWidth="10" defaultColWidth="0" defaultRowHeight="10.5" zeroHeight="1" x14ac:dyDescent="0.15"/>
  <cols>
    <col min="1" max="1" width="1.83203125" style="1" customWidth="1"/>
    <col min="2" max="2" width="70.33203125" style="1" customWidth="1"/>
    <col min="3" max="3" width="8.83203125" style="1" customWidth="1"/>
    <col min="4" max="4" width="53.83203125" style="1" customWidth="1"/>
    <col min="5" max="5" width="19.33203125" style="59" hidden="1" customWidth="1"/>
    <col min="6" max="6" width="15.1640625" style="59" hidden="1" customWidth="1"/>
    <col min="7" max="7" width="38.1640625" style="1" customWidth="1"/>
    <col min="8" max="8" width="16.5" style="1" bestFit="1" customWidth="1"/>
    <col min="9" max="9" width="15.33203125" style="1" bestFit="1" customWidth="1"/>
    <col min="10" max="10" width="19.5" style="1" customWidth="1"/>
    <col min="11" max="16" width="13.33203125" style="1" customWidth="1"/>
    <col min="17" max="257" width="0" style="1" hidden="1"/>
    <col min="258" max="258" width="1.83203125" style="1" customWidth="1"/>
    <col min="259" max="259" width="74.1640625" style="1" customWidth="1"/>
    <col min="260" max="260" width="4.33203125" style="1" customWidth="1"/>
    <col min="261" max="261" width="46" style="1" customWidth="1"/>
    <col min="262" max="262" width="0" style="1" hidden="1" customWidth="1"/>
    <col min="263" max="263" width="27.5" style="1" customWidth="1"/>
    <col min="264" max="264" width="16.5" style="1" bestFit="1" customWidth="1"/>
    <col min="265" max="265" width="15.33203125" style="1" bestFit="1" customWidth="1"/>
    <col min="266" max="272" width="13.33203125" style="1" customWidth="1"/>
    <col min="273" max="513" width="0" style="1" hidden="1"/>
    <col min="514" max="514" width="1.83203125" style="1" customWidth="1"/>
    <col min="515" max="515" width="74.1640625" style="1" customWidth="1"/>
    <col min="516" max="516" width="4.33203125" style="1" customWidth="1"/>
    <col min="517" max="517" width="46" style="1" customWidth="1"/>
    <col min="518" max="518" width="0" style="1" hidden="1" customWidth="1"/>
    <col min="519" max="519" width="27.5" style="1" customWidth="1"/>
    <col min="520" max="520" width="16.5" style="1" bestFit="1" customWidth="1"/>
    <col min="521" max="521" width="15.33203125" style="1" bestFit="1" customWidth="1"/>
    <col min="522" max="528" width="13.33203125" style="1" customWidth="1"/>
    <col min="529" max="769" width="0" style="1" hidden="1"/>
    <col min="770" max="770" width="1.83203125" style="1" customWidth="1"/>
    <col min="771" max="771" width="74.1640625" style="1" customWidth="1"/>
    <col min="772" max="772" width="4.33203125" style="1" customWidth="1"/>
    <col min="773" max="773" width="46" style="1" customWidth="1"/>
    <col min="774" max="774" width="0" style="1" hidden="1" customWidth="1"/>
    <col min="775" max="775" width="27.5" style="1" customWidth="1"/>
    <col min="776" max="776" width="16.5" style="1" bestFit="1" customWidth="1"/>
    <col min="777" max="777" width="15.33203125" style="1" bestFit="1" customWidth="1"/>
    <col min="778" max="784" width="13.33203125" style="1" customWidth="1"/>
    <col min="785" max="1025" width="0" style="1" hidden="1"/>
    <col min="1026" max="1026" width="1.83203125" style="1" customWidth="1"/>
    <col min="1027" max="1027" width="74.1640625" style="1" customWidth="1"/>
    <col min="1028" max="1028" width="4.33203125" style="1" customWidth="1"/>
    <col min="1029" max="1029" width="46" style="1" customWidth="1"/>
    <col min="1030" max="1030" width="0" style="1" hidden="1" customWidth="1"/>
    <col min="1031" max="1031" width="27.5" style="1" customWidth="1"/>
    <col min="1032" max="1032" width="16.5" style="1" bestFit="1" customWidth="1"/>
    <col min="1033" max="1033" width="15.33203125" style="1" bestFit="1" customWidth="1"/>
    <col min="1034" max="1040" width="13.33203125" style="1" customWidth="1"/>
    <col min="1041" max="1281" width="0" style="1" hidden="1"/>
    <col min="1282" max="1282" width="1.83203125" style="1" customWidth="1"/>
    <col min="1283" max="1283" width="74.1640625" style="1" customWidth="1"/>
    <col min="1284" max="1284" width="4.33203125" style="1" customWidth="1"/>
    <col min="1285" max="1285" width="46" style="1" customWidth="1"/>
    <col min="1286" max="1286" width="0" style="1" hidden="1" customWidth="1"/>
    <col min="1287" max="1287" width="27.5" style="1" customWidth="1"/>
    <col min="1288" max="1288" width="16.5" style="1" bestFit="1" customWidth="1"/>
    <col min="1289" max="1289" width="15.33203125" style="1" bestFit="1" customWidth="1"/>
    <col min="1290" max="1296" width="13.33203125" style="1" customWidth="1"/>
    <col min="1297" max="1537" width="0" style="1" hidden="1"/>
    <col min="1538" max="1538" width="1.83203125" style="1" customWidth="1"/>
    <col min="1539" max="1539" width="74.1640625" style="1" customWidth="1"/>
    <col min="1540" max="1540" width="4.33203125" style="1" customWidth="1"/>
    <col min="1541" max="1541" width="46" style="1" customWidth="1"/>
    <col min="1542" max="1542" width="0" style="1" hidden="1" customWidth="1"/>
    <col min="1543" max="1543" width="27.5" style="1" customWidth="1"/>
    <col min="1544" max="1544" width="16.5" style="1" bestFit="1" customWidth="1"/>
    <col min="1545" max="1545" width="15.33203125" style="1" bestFit="1" customWidth="1"/>
    <col min="1546" max="1552" width="13.33203125" style="1" customWidth="1"/>
    <col min="1553" max="1793" width="0" style="1" hidden="1"/>
    <col min="1794" max="1794" width="1.83203125" style="1" customWidth="1"/>
    <col min="1795" max="1795" width="74.1640625" style="1" customWidth="1"/>
    <col min="1796" max="1796" width="4.33203125" style="1" customWidth="1"/>
    <col min="1797" max="1797" width="46" style="1" customWidth="1"/>
    <col min="1798" max="1798" width="0" style="1" hidden="1" customWidth="1"/>
    <col min="1799" max="1799" width="27.5" style="1" customWidth="1"/>
    <col min="1800" max="1800" width="16.5" style="1" bestFit="1" customWidth="1"/>
    <col min="1801" max="1801" width="15.33203125" style="1" bestFit="1" customWidth="1"/>
    <col min="1802" max="1808" width="13.33203125" style="1" customWidth="1"/>
    <col min="1809" max="2049" width="0" style="1" hidden="1"/>
    <col min="2050" max="2050" width="1.83203125" style="1" customWidth="1"/>
    <col min="2051" max="2051" width="74.1640625" style="1" customWidth="1"/>
    <col min="2052" max="2052" width="4.33203125" style="1" customWidth="1"/>
    <col min="2053" max="2053" width="46" style="1" customWidth="1"/>
    <col min="2054" max="2054" width="0" style="1" hidden="1" customWidth="1"/>
    <col min="2055" max="2055" width="27.5" style="1" customWidth="1"/>
    <col min="2056" max="2056" width="16.5" style="1" bestFit="1" customWidth="1"/>
    <col min="2057" max="2057" width="15.33203125" style="1" bestFit="1" customWidth="1"/>
    <col min="2058" max="2064" width="13.33203125" style="1" customWidth="1"/>
    <col min="2065" max="2305" width="0" style="1" hidden="1"/>
    <col min="2306" max="2306" width="1.83203125" style="1" customWidth="1"/>
    <col min="2307" max="2307" width="74.1640625" style="1" customWidth="1"/>
    <col min="2308" max="2308" width="4.33203125" style="1" customWidth="1"/>
    <col min="2309" max="2309" width="46" style="1" customWidth="1"/>
    <col min="2310" max="2310" width="0" style="1" hidden="1" customWidth="1"/>
    <col min="2311" max="2311" width="27.5" style="1" customWidth="1"/>
    <col min="2312" max="2312" width="16.5" style="1" bestFit="1" customWidth="1"/>
    <col min="2313" max="2313" width="15.33203125" style="1" bestFit="1" customWidth="1"/>
    <col min="2314" max="2320" width="13.33203125" style="1" customWidth="1"/>
    <col min="2321" max="2561" width="0" style="1" hidden="1"/>
    <col min="2562" max="2562" width="1.83203125" style="1" customWidth="1"/>
    <col min="2563" max="2563" width="74.1640625" style="1" customWidth="1"/>
    <col min="2564" max="2564" width="4.33203125" style="1" customWidth="1"/>
    <col min="2565" max="2565" width="46" style="1" customWidth="1"/>
    <col min="2566" max="2566" width="0" style="1" hidden="1" customWidth="1"/>
    <col min="2567" max="2567" width="27.5" style="1" customWidth="1"/>
    <col min="2568" max="2568" width="16.5" style="1" bestFit="1" customWidth="1"/>
    <col min="2569" max="2569" width="15.33203125" style="1" bestFit="1" customWidth="1"/>
    <col min="2570" max="2576" width="13.33203125" style="1" customWidth="1"/>
    <col min="2577" max="2817" width="0" style="1" hidden="1"/>
    <col min="2818" max="2818" width="1.83203125" style="1" customWidth="1"/>
    <col min="2819" max="2819" width="74.1640625" style="1" customWidth="1"/>
    <col min="2820" max="2820" width="4.33203125" style="1" customWidth="1"/>
    <col min="2821" max="2821" width="46" style="1" customWidth="1"/>
    <col min="2822" max="2822" width="0" style="1" hidden="1" customWidth="1"/>
    <col min="2823" max="2823" width="27.5" style="1" customWidth="1"/>
    <col min="2824" max="2824" width="16.5" style="1" bestFit="1" customWidth="1"/>
    <col min="2825" max="2825" width="15.33203125" style="1" bestFit="1" customWidth="1"/>
    <col min="2826" max="2832" width="13.33203125" style="1" customWidth="1"/>
    <col min="2833" max="3073" width="0" style="1" hidden="1"/>
    <col min="3074" max="3074" width="1.83203125" style="1" customWidth="1"/>
    <col min="3075" max="3075" width="74.1640625" style="1" customWidth="1"/>
    <col min="3076" max="3076" width="4.33203125" style="1" customWidth="1"/>
    <col min="3077" max="3077" width="46" style="1" customWidth="1"/>
    <col min="3078" max="3078" width="0" style="1" hidden="1" customWidth="1"/>
    <col min="3079" max="3079" width="27.5" style="1" customWidth="1"/>
    <col min="3080" max="3080" width="16.5" style="1" bestFit="1" customWidth="1"/>
    <col min="3081" max="3081" width="15.33203125" style="1" bestFit="1" customWidth="1"/>
    <col min="3082" max="3088" width="13.33203125" style="1" customWidth="1"/>
    <col min="3089" max="3329" width="0" style="1" hidden="1"/>
    <col min="3330" max="3330" width="1.83203125" style="1" customWidth="1"/>
    <col min="3331" max="3331" width="74.1640625" style="1" customWidth="1"/>
    <col min="3332" max="3332" width="4.33203125" style="1" customWidth="1"/>
    <col min="3333" max="3333" width="46" style="1" customWidth="1"/>
    <col min="3334" max="3334" width="0" style="1" hidden="1" customWidth="1"/>
    <col min="3335" max="3335" width="27.5" style="1" customWidth="1"/>
    <col min="3336" max="3336" width="16.5" style="1" bestFit="1" customWidth="1"/>
    <col min="3337" max="3337" width="15.33203125" style="1" bestFit="1" customWidth="1"/>
    <col min="3338" max="3344" width="13.33203125" style="1" customWidth="1"/>
    <col min="3345" max="3585" width="0" style="1" hidden="1"/>
    <col min="3586" max="3586" width="1.83203125" style="1" customWidth="1"/>
    <col min="3587" max="3587" width="74.1640625" style="1" customWidth="1"/>
    <col min="3588" max="3588" width="4.33203125" style="1" customWidth="1"/>
    <col min="3589" max="3589" width="46" style="1" customWidth="1"/>
    <col min="3590" max="3590" width="0" style="1" hidden="1" customWidth="1"/>
    <col min="3591" max="3591" width="27.5" style="1" customWidth="1"/>
    <col min="3592" max="3592" width="16.5" style="1" bestFit="1" customWidth="1"/>
    <col min="3593" max="3593" width="15.33203125" style="1" bestFit="1" customWidth="1"/>
    <col min="3594" max="3600" width="13.33203125" style="1" customWidth="1"/>
    <col min="3601" max="3841" width="0" style="1" hidden="1"/>
    <col min="3842" max="3842" width="1.83203125" style="1" customWidth="1"/>
    <col min="3843" max="3843" width="74.1640625" style="1" customWidth="1"/>
    <col min="3844" max="3844" width="4.33203125" style="1" customWidth="1"/>
    <col min="3845" max="3845" width="46" style="1" customWidth="1"/>
    <col min="3846" max="3846" width="0" style="1" hidden="1" customWidth="1"/>
    <col min="3847" max="3847" width="27.5" style="1" customWidth="1"/>
    <col min="3848" max="3848" width="16.5" style="1" bestFit="1" customWidth="1"/>
    <col min="3849" max="3849" width="15.33203125" style="1" bestFit="1" customWidth="1"/>
    <col min="3850" max="3856" width="13.33203125" style="1" customWidth="1"/>
    <col min="3857" max="4097" width="0" style="1" hidden="1"/>
    <col min="4098" max="4098" width="1.83203125" style="1" customWidth="1"/>
    <col min="4099" max="4099" width="74.1640625" style="1" customWidth="1"/>
    <col min="4100" max="4100" width="4.33203125" style="1" customWidth="1"/>
    <col min="4101" max="4101" width="46" style="1" customWidth="1"/>
    <col min="4102" max="4102" width="0" style="1" hidden="1" customWidth="1"/>
    <col min="4103" max="4103" width="27.5" style="1" customWidth="1"/>
    <col min="4104" max="4104" width="16.5" style="1" bestFit="1" customWidth="1"/>
    <col min="4105" max="4105" width="15.33203125" style="1" bestFit="1" customWidth="1"/>
    <col min="4106" max="4112" width="13.33203125" style="1" customWidth="1"/>
    <col min="4113" max="4353" width="0" style="1" hidden="1"/>
    <col min="4354" max="4354" width="1.83203125" style="1" customWidth="1"/>
    <col min="4355" max="4355" width="74.1640625" style="1" customWidth="1"/>
    <col min="4356" max="4356" width="4.33203125" style="1" customWidth="1"/>
    <col min="4357" max="4357" width="46" style="1" customWidth="1"/>
    <col min="4358" max="4358" width="0" style="1" hidden="1" customWidth="1"/>
    <col min="4359" max="4359" width="27.5" style="1" customWidth="1"/>
    <col min="4360" max="4360" width="16.5" style="1" bestFit="1" customWidth="1"/>
    <col min="4361" max="4361" width="15.33203125" style="1" bestFit="1" customWidth="1"/>
    <col min="4362" max="4368" width="13.33203125" style="1" customWidth="1"/>
    <col min="4369" max="4609" width="0" style="1" hidden="1"/>
    <col min="4610" max="4610" width="1.83203125" style="1" customWidth="1"/>
    <col min="4611" max="4611" width="74.1640625" style="1" customWidth="1"/>
    <col min="4612" max="4612" width="4.33203125" style="1" customWidth="1"/>
    <col min="4613" max="4613" width="46" style="1" customWidth="1"/>
    <col min="4614" max="4614" width="0" style="1" hidden="1" customWidth="1"/>
    <col min="4615" max="4615" width="27.5" style="1" customWidth="1"/>
    <col min="4616" max="4616" width="16.5" style="1" bestFit="1" customWidth="1"/>
    <col min="4617" max="4617" width="15.33203125" style="1" bestFit="1" customWidth="1"/>
    <col min="4618" max="4624" width="13.33203125" style="1" customWidth="1"/>
    <col min="4625" max="4865" width="0" style="1" hidden="1"/>
    <col min="4866" max="4866" width="1.83203125" style="1" customWidth="1"/>
    <col min="4867" max="4867" width="74.1640625" style="1" customWidth="1"/>
    <col min="4868" max="4868" width="4.33203125" style="1" customWidth="1"/>
    <col min="4869" max="4869" width="46" style="1" customWidth="1"/>
    <col min="4870" max="4870" width="0" style="1" hidden="1" customWidth="1"/>
    <col min="4871" max="4871" width="27.5" style="1" customWidth="1"/>
    <col min="4872" max="4872" width="16.5" style="1" bestFit="1" customWidth="1"/>
    <col min="4873" max="4873" width="15.33203125" style="1" bestFit="1" customWidth="1"/>
    <col min="4874" max="4880" width="13.33203125" style="1" customWidth="1"/>
    <col min="4881" max="5121" width="0" style="1" hidden="1"/>
    <col min="5122" max="5122" width="1.83203125" style="1" customWidth="1"/>
    <col min="5123" max="5123" width="74.1640625" style="1" customWidth="1"/>
    <col min="5124" max="5124" width="4.33203125" style="1" customWidth="1"/>
    <col min="5125" max="5125" width="46" style="1" customWidth="1"/>
    <col min="5126" max="5126" width="0" style="1" hidden="1" customWidth="1"/>
    <col min="5127" max="5127" width="27.5" style="1" customWidth="1"/>
    <col min="5128" max="5128" width="16.5" style="1" bestFit="1" customWidth="1"/>
    <col min="5129" max="5129" width="15.33203125" style="1" bestFit="1" customWidth="1"/>
    <col min="5130" max="5136" width="13.33203125" style="1" customWidth="1"/>
    <col min="5137" max="5377" width="0" style="1" hidden="1"/>
    <col min="5378" max="5378" width="1.83203125" style="1" customWidth="1"/>
    <col min="5379" max="5379" width="74.1640625" style="1" customWidth="1"/>
    <col min="5380" max="5380" width="4.33203125" style="1" customWidth="1"/>
    <col min="5381" max="5381" width="46" style="1" customWidth="1"/>
    <col min="5382" max="5382" width="0" style="1" hidden="1" customWidth="1"/>
    <col min="5383" max="5383" width="27.5" style="1" customWidth="1"/>
    <col min="5384" max="5384" width="16.5" style="1" bestFit="1" customWidth="1"/>
    <col min="5385" max="5385" width="15.33203125" style="1" bestFit="1" customWidth="1"/>
    <col min="5386" max="5392" width="13.33203125" style="1" customWidth="1"/>
    <col min="5393" max="5633" width="0" style="1" hidden="1"/>
    <col min="5634" max="5634" width="1.83203125" style="1" customWidth="1"/>
    <col min="5635" max="5635" width="74.1640625" style="1" customWidth="1"/>
    <col min="5636" max="5636" width="4.33203125" style="1" customWidth="1"/>
    <col min="5637" max="5637" width="46" style="1" customWidth="1"/>
    <col min="5638" max="5638" width="0" style="1" hidden="1" customWidth="1"/>
    <col min="5639" max="5639" width="27.5" style="1" customWidth="1"/>
    <col min="5640" max="5640" width="16.5" style="1" bestFit="1" customWidth="1"/>
    <col min="5641" max="5641" width="15.33203125" style="1" bestFit="1" customWidth="1"/>
    <col min="5642" max="5648" width="13.33203125" style="1" customWidth="1"/>
    <col min="5649" max="5889" width="0" style="1" hidden="1"/>
    <col min="5890" max="5890" width="1.83203125" style="1" customWidth="1"/>
    <col min="5891" max="5891" width="74.1640625" style="1" customWidth="1"/>
    <col min="5892" max="5892" width="4.33203125" style="1" customWidth="1"/>
    <col min="5893" max="5893" width="46" style="1" customWidth="1"/>
    <col min="5894" max="5894" width="0" style="1" hidden="1" customWidth="1"/>
    <col min="5895" max="5895" width="27.5" style="1" customWidth="1"/>
    <col min="5896" max="5896" width="16.5" style="1" bestFit="1" customWidth="1"/>
    <col min="5897" max="5897" width="15.33203125" style="1" bestFit="1" customWidth="1"/>
    <col min="5898" max="5904" width="13.33203125" style="1" customWidth="1"/>
    <col min="5905" max="6145" width="0" style="1" hidden="1"/>
    <col min="6146" max="6146" width="1.83203125" style="1" customWidth="1"/>
    <col min="6147" max="6147" width="74.1640625" style="1" customWidth="1"/>
    <col min="6148" max="6148" width="4.33203125" style="1" customWidth="1"/>
    <col min="6149" max="6149" width="46" style="1" customWidth="1"/>
    <col min="6150" max="6150" width="0" style="1" hidden="1" customWidth="1"/>
    <col min="6151" max="6151" width="27.5" style="1" customWidth="1"/>
    <col min="6152" max="6152" width="16.5" style="1" bestFit="1" customWidth="1"/>
    <col min="6153" max="6153" width="15.33203125" style="1" bestFit="1" customWidth="1"/>
    <col min="6154" max="6160" width="13.33203125" style="1" customWidth="1"/>
    <col min="6161" max="6401" width="0" style="1" hidden="1"/>
    <col min="6402" max="6402" width="1.83203125" style="1" customWidth="1"/>
    <col min="6403" max="6403" width="74.1640625" style="1" customWidth="1"/>
    <col min="6404" max="6404" width="4.33203125" style="1" customWidth="1"/>
    <col min="6405" max="6405" width="46" style="1" customWidth="1"/>
    <col min="6406" max="6406" width="0" style="1" hidden="1" customWidth="1"/>
    <col min="6407" max="6407" width="27.5" style="1" customWidth="1"/>
    <col min="6408" max="6408" width="16.5" style="1" bestFit="1" customWidth="1"/>
    <col min="6409" max="6409" width="15.33203125" style="1" bestFit="1" customWidth="1"/>
    <col min="6410" max="6416" width="13.33203125" style="1" customWidth="1"/>
    <col min="6417" max="6657" width="0" style="1" hidden="1"/>
    <col min="6658" max="6658" width="1.83203125" style="1" customWidth="1"/>
    <col min="6659" max="6659" width="74.1640625" style="1" customWidth="1"/>
    <col min="6660" max="6660" width="4.33203125" style="1" customWidth="1"/>
    <col min="6661" max="6661" width="46" style="1" customWidth="1"/>
    <col min="6662" max="6662" width="0" style="1" hidden="1" customWidth="1"/>
    <col min="6663" max="6663" width="27.5" style="1" customWidth="1"/>
    <col min="6664" max="6664" width="16.5" style="1" bestFit="1" customWidth="1"/>
    <col min="6665" max="6665" width="15.33203125" style="1" bestFit="1" customWidth="1"/>
    <col min="6666" max="6672" width="13.33203125" style="1" customWidth="1"/>
    <col min="6673" max="6913" width="0" style="1" hidden="1"/>
    <col min="6914" max="6914" width="1.83203125" style="1" customWidth="1"/>
    <col min="6915" max="6915" width="74.1640625" style="1" customWidth="1"/>
    <col min="6916" max="6916" width="4.33203125" style="1" customWidth="1"/>
    <col min="6917" max="6917" width="46" style="1" customWidth="1"/>
    <col min="6918" max="6918" width="0" style="1" hidden="1" customWidth="1"/>
    <col min="6919" max="6919" width="27.5" style="1" customWidth="1"/>
    <col min="6920" max="6920" width="16.5" style="1" bestFit="1" customWidth="1"/>
    <col min="6921" max="6921" width="15.33203125" style="1" bestFit="1" customWidth="1"/>
    <col min="6922" max="6928" width="13.33203125" style="1" customWidth="1"/>
    <col min="6929" max="7169" width="0" style="1" hidden="1"/>
    <col min="7170" max="7170" width="1.83203125" style="1" customWidth="1"/>
    <col min="7171" max="7171" width="74.1640625" style="1" customWidth="1"/>
    <col min="7172" max="7172" width="4.33203125" style="1" customWidth="1"/>
    <col min="7173" max="7173" width="46" style="1" customWidth="1"/>
    <col min="7174" max="7174" width="0" style="1" hidden="1" customWidth="1"/>
    <col min="7175" max="7175" width="27.5" style="1" customWidth="1"/>
    <col min="7176" max="7176" width="16.5" style="1" bestFit="1" customWidth="1"/>
    <col min="7177" max="7177" width="15.33203125" style="1" bestFit="1" customWidth="1"/>
    <col min="7178" max="7184" width="13.33203125" style="1" customWidth="1"/>
    <col min="7185" max="7425" width="0" style="1" hidden="1"/>
    <col min="7426" max="7426" width="1.83203125" style="1" customWidth="1"/>
    <col min="7427" max="7427" width="74.1640625" style="1" customWidth="1"/>
    <col min="7428" max="7428" width="4.33203125" style="1" customWidth="1"/>
    <col min="7429" max="7429" width="46" style="1" customWidth="1"/>
    <col min="7430" max="7430" width="0" style="1" hidden="1" customWidth="1"/>
    <col min="7431" max="7431" width="27.5" style="1" customWidth="1"/>
    <col min="7432" max="7432" width="16.5" style="1" bestFit="1" customWidth="1"/>
    <col min="7433" max="7433" width="15.33203125" style="1" bestFit="1" customWidth="1"/>
    <col min="7434" max="7440" width="13.33203125" style="1" customWidth="1"/>
    <col min="7441" max="7681" width="0" style="1" hidden="1"/>
    <col min="7682" max="7682" width="1.83203125" style="1" customWidth="1"/>
    <col min="7683" max="7683" width="74.1640625" style="1" customWidth="1"/>
    <col min="7684" max="7684" width="4.33203125" style="1" customWidth="1"/>
    <col min="7685" max="7685" width="46" style="1" customWidth="1"/>
    <col min="7686" max="7686" width="0" style="1" hidden="1" customWidth="1"/>
    <col min="7687" max="7687" width="27.5" style="1" customWidth="1"/>
    <col min="7688" max="7688" width="16.5" style="1" bestFit="1" customWidth="1"/>
    <col min="7689" max="7689" width="15.33203125" style="1" bestFit="1" customWidth="1"/>
    <col min="7690" max="7696" width="13.33203125" style="1" customWidth="1"/>
    <col min="7697" max="7937" width="0" style="1" hidden="1"/>
    <col min="7938" max="7938" width="1.83203125" style="1" customWidth="1"/>
    <col min="7939" max="7939" width="74.1640625" style="1" customWidth="1"/>
    <col min="7940" max="7940" width="4.33203125" style="1" customWidth="1"/>
    <col min="7941" max="7941" width="46" style="1" customWidth="1"/>
    <col min="7942" max="7942" width="0" style="1" hidden="1" customWidth="1"/>
    <col min="7943" max="7943" width="27.5" style="1" customWidth="1"/>
    <col min="7944" max="7944" width="16.5" style="1" bestFit="1" customWidth="1"/>
    <col min="7945" max="7945" width="15.33203125" style="1" bestFit="1" customWidth="1"/>
    <col min="7946" max="7952" width="13.33203125" style="1" customWidth="1"/>
    <col min="7953" max="8193" width="0" style="1" hidden="1"/>
    <col min="8194" max="8194" width="1.83203125" style="1" customWidth="1"/>
    <col min="8195" max="8195" width="74.1640625" style="1" customWidth="1"/>
    <col min="8196" max="8196" width="4.33203125" style="1" customWidth="1"/>
    <col min="8197" max="8197" width="46" style="1" customWidth="1"/>
    <col min="8198" max="8198" width="0" style="1" hidden="1" customWidth="1"/>
    <col min="8199" max="8199" width="27.5" style="1" customWidth="1"/>
    <col min="8200" max="8200" width="16.5" style="1" bestFit="1" customWidth="1"/>
    <col min="8201" max="8201" width="15.33203125" style="1" bestFit="1" customWidth="1"/>
    <col min="8202" max="8208" width="13.33203125" style="1" customWidth="1"/>
    <col min="8209" max="8449" width="0" style="1" hidden="1"/>
    <col min="8450" max="8450" width="1.83203125" style="1" customWidth="1"/>
    <col min="8451" max="8451" width="74.1640625" style="1" customWidth="1"/>
    <col min="8452" max="8452" width="4.33203125" style="1" customWidth="1"/>
    <col min="8453" max="8453" width="46" style="1" customWidth="1"/>
    <col min="8454" max="8454" width="0" style="1" hidden="1" customWidth="1"/>
    <col min="8455" max="8455" width="27.5" style="1" customWidth="1"/>
    <col min="8456" max="8456" width="16.5" style="1" bestFit="1" customWidth="1"/>
    <col min="8457" max="8457" width="15.33203125" style="1" bestFit="1" customWidth="1"/>
    <col min="8458" max="8464" width="13.33203125" style="1" customWidth="1"/>
    <col min="8465" max="8705" width="0" style="1" hidden="1"/>
    <col min="8706" max="8706" width="1.83203125" style="1" customWidth="1"/>
    <col min="8707" max="8707" width="74.1640625" style="1" customWidth="1"/>
    <col min="8708" max="8708" width="4.33203125" style="1" customWidth="1"/>
    <col min="8709" max="8709" width="46" style="1" customWidth="1"/>
    <col min="8710" max="8710" width="0" style="1" hidden="1" customWidth="1"/>
    <col min="8711" max="8711" width="27.5" style="1" customWidth="1"/>
    <col min="8712" max="8712" width="16.5" style="1" bestFit="1" customWidth="1"/>
    <col min="8713" max="8713" width="15.33203125" style="1" bestFit="1" customWidth="1"/>
    <col min="8714" max="8720" width="13.33203125" style="1" customWidth="1"/>
    <col min="8721" max="8961" width="0" style="1" hidden="1"/>
    <col min="8962" max="8962" width="1.83203125" style="1" customWidth="1"/>
    <col min="8963" max="8963" width="74.1640625" style="1" customWidth="1"/>
    <col min="8964" max="8964" width="4.33203125" style="1" customWidth="1"/>
    <col min="8965" max="8965" width="46" style="1" customWidth="1"/>
    <col min="8966" max="8966" width="0" style="1" hidden="1" customWidth="1"/>
    <col min="8967" max="8967" width="27.5" style="1" customWidth="1"/>
    <col min="8968" max="8968" width="16.5" style="1" bestFit="1" customWidth="1"/>
    <col min="8969" max="8969" width="15.33203125" style="1" bestFit="1" customWidth="1"/>
    <col min="8970" max="8976" width="13.33203125" style="1" customWidth="1"/>
    <col min="8977" max="9217" width="0" style="1" hidden="1"/>
    <col min="9218" max="9218" width="1.83203125" style="1" customWidth="1"/>
    <col min="9219" max="9219" width="74.1640625" style="1" customWidth="1"/>
    <col min="9220" max="9220" width="4.33203125" style="1" customWidth="1"/>
    <col min="9221" max="9221" width="46" style="1" customWidth="1"/>
    <col min="9222" max="9222" width="0" style="1" hidden="1" customWidth="1"/>
    <col min="9223" max="9223" width="27.5" style="1" customWidth="1"/>
    <col min="9224" max="9224" width="16.5" style="1" bestFit="1" customWidth="1"/>
    <col min="9225" max="9225" width="15.33203125" style="1" bestFit="1" customWidth="1"/>
    <col min="9226" max="9232" width="13.33203125" style="1" customWidth="1"/>
    <col min="9233" max="9473" width="0" style="1" hidden="1"/>
    <col min="9474" max="9474" width="1.83203125" style="1" customWidth="1"/>
    <col min="9475" max="9475" width="74.1640625" style="1" customWidth="1"/>
    <col min="9476" max="9476" width="4.33203125" style="1" customWidth="1"/>
    <col min="9477" max="9477" width="46" style="1" customWidth="1"/>
    <col min="9478" max="9478" width="0" style="1" hidden="1" customWidth="1"/>
    <col min="9479" max="9479" width="27.5" style="1" customWidth="1"/>
    <col min="9480" max="9480" width="16.5" style="1" bestFit="1" customWidth="1"/>
    <col min="9481" max="9481" width="15.33203125" style="1" bestFit="1" customWidth="1"/>
    <col min="9482" max="9488" width="13.33203125" style="1" customWidth="1"/>
    <col min="9489" max="9729" width="0" style="1" hidden="1"/>
    <col min="9730" max="9730" width="1.83203125" style="1" customWidth="1"/>
    <col min="9731" max="9731" width="74.1640625" style="1" customWidth="1"/>
    <col min="9732" max="9732" width="4.33203125" style="1" customWidth="1"/>
    <col min="9733" max="9733" width="46" style="1" customWidth="1"/>
    <col min="9734" max="9734" width="0" style="1" hidden="1" customWidth="1"/>
    <col min="9735" max="9735" width="27.5" style="1" customWidth="1"/>
    <col min="9736" max="9736" width="16.5" style="1" bestFit="1" customWidth="1"/>
    <col min="9737" max="9737" width="15.33203125" style="1" bestFit="1" customWidth="1"/>
    <col min="9738" max="9744" width="13.33203125" style="1" customWidth="1"/>
    <col min="9745" max="9985" width="0" style="1" hidden="1"/>
    <col min="9986" max="9986" width="1.83203125" style="1" customWidth="1"/>
    <col min="9987" max="9987" width="74.1640625" style="1" customWidth="1"/>
    <col min="9988" max="9988" width="4.33203125" style="1" customWidth="1"/>
    <col min="9989" max="9989" width="46" style="1" customWidth="1"/>
    <col min="9990" max="9990" width="0" style="1" hidden="1" customWidth="1"/>
    <col min="9991" max="9991" width="27.5" style="1" customWidth="1"/>
    <col min="9992" max="9992" width="16.5" style="1" bestFit="1" customWidth="1"/>
    <col min="9993" max="9993" width="15.33203125" style="1" bestFit="1" customWidth="1"/>
    <col min="9994" max="10000" width="13.33203125" style="1" customWidth="1"/>
    <col min="10001" max="10241" width="0" style="1" hidden="1"/>
    <col min="10242" max="10242" width="1.83203125" style="1" customWidth="1"/>
    <col min="10243" max="10243" width="74.1640625" style="1" customWidth="1"/>
    <col min="10244" max="10244" width="4.33203125" style="1" customWidth="1"/>
    <col min="10245" max="10245" width="46" style="1" customWidth="1"/>
    <col min="10246" max="10246" width="0" style="1" hidden="1" customWidth="1"/>
    <col min="10247" max="10247" width="27.5" style="1" customWidth="1"/>
    <col min="10248" max="10248" width="16.5" style="1" bestFit="1" customWidth="1"/>
    <col min="10249" max="10249" width="15.33203125" style="1" bestFit="1" customWidth="1"/>
    <col min="10250" max="10256" width="13.33203125" style="1" customWidth="1"/>
    <col min="10257" max="10497" width="0" style="1" hidden="1"/>
    <col min="10498" max="10498" width="1.83203125" style="1" customWidth="1"/>
    <col min="10499" max="10499" width="74.1640625" style="1" customWidth="1"/>
    <col min="10500" max="10500" width="4.33203125" style="1" customWidth="1"/>
    <col min="10501" max="10501" width="46" style="1" customWidth="1"/>
    <col min="10502" max="10502" width="0" style="1" hidden="1" customWidth="1"/>
    <col min="10503" max="10503" width="27.5" style="1" customWidth="1"/>
    <col min="10504" max="10504" width="16.5" style="1" bestFit="1" customWidth="1"/>
    <col min="10505" max="10505" width="15.33203125" style="1" bestFit="1" customWidth="1"/>
    <col min="10506" max="10512" width="13.33203125" style="1" customWidth="1"/>
    <col min="10513" max="10753" width="0" style="1" hidden="1"/>
    <col min="10754" max="10754" width="1.83203125" style="1" customWidth="1"/>
    <col min="10755" max="10755" width="74.1640625" style="1" customWidth="1"/>
    <col min="10756" max="10756" width="4.33203125" style="1" customWidth="1"/>
    <col min="10757" max="10757" width="46" style="1" customWidth="1"/>
    <col min="10758" max="10758" width="0" style="1" hidden="1" customWidth="1"/>
    <col min="10759" max="10759" width="27.5" style="1" customWidth="1"/>
    <col min="10760" max="10760" width="16.5" style="1" bestFit="1" customWidth="1"/>
    <col min="10761" max="10761" width="15.33203125" style="1" bestFit="1" customWidth="1"/>
    <col min="10762" max="10768" width="13.33203125" style="1" customWidth="1"/>
    <col min="10769" max="11009" width="0" style="1" hidden="1"/>
    <col min="11010" max="11010" width="1.83203125" style="1" customWidth="1"/>
    <col min="11011" max="11011" width="74.1640625" style="1" customWidth="1"/>
    <col min="11012" max="11012" width="4.33203125" style="1" customWidth="1"/>
    <col min="11013" max="11013" width="46" style="1" customWidth="1"/>
    <col min="11014" max="11014" width="0" style="1" hidden="1" customWidth="1"/>
    <col min="11015" max="11015" width="27.5" style="1" customWidth="1"/>
    <col min="11016" max="11016" width="16.5" style="1" bestFit="1" customWidth="1"/>
    <col min="11017" max="11017" width="15.33203125" style="1" bestFit="1" customWidth="1"/>
    <col min="11018" max="11024" width="13.33203125" style="1" customWidth="1"/>
    <col min="11025" max="11265" width="0" style="1" hidden="1"/>
    <col min="11266" max="11266" width="1.83203125" style="1" customWidth="1"/>
    <col min="11267" max="11267" width="74.1640625" style="1" customWidth="1"/>
    <col min="11268" max="11268" width="4.33203125" style="1" customWidth="1"/>
    <col min="11269" max="11269" width="46" style="1" customWidth="1"/>
    <col min="11270" max="11270" width="0" style="1" hidden="1" customWidth="1"/>
    <col min="11271" max="11271" width="27.5" style="1" customWidth="1"/>
    <col min="11272" max="11272" width="16.5" style="1" bestFit="1" customWidth="1"/>
    <col min="11273" max="11273" width="15.33203125" style="1" bestFit="1" customWidth="1"/>
    <col min="11274" max="11280" width="13.33203125" style="1" customWidth="1"/>
    <col min="11281" max="11521" width="0" style="1" hidden="1"/>
    <col min="11522" max="11522" width="1.83203125" style="1" customWidth="1"/>
    <col min="11523" max="11523" width="74.1640625" style="1" customWidth="1"/>
    <col min="11524" max="11524" width="4.33203125" style="1" customWidth="1"/>
    <col min="11525" max="11525" width="46" style="1" customWidth="1"/>
    <col min="11526" max="11526" width="0" style="1" hidden="1" customWidth="1"/>
    <col min="11527" max="11527" width="27.5" style="1" customWidth="1"/>
    <col min="11528" max="11528" width="16.5" style="1" bestFit="1" customWidth="1"/>
    <col min="11529" max="11529" width="15.33203125" style="1" bestFit="1" customWidth="1"/>
    <col min="11530" max="11536" width="13.33203125" style="1" customWidth="1"/>
    <col min="11537" max="11777" width="0" style="1" hidden="1"/>
    <col min="11778" max="11778" width="1.83203125" style="1" customWidth="1"/>
    <col min="11779" max="11779" width="74.1640625" style="1" customWidth="1"/>
    <col min="11780" max="11780" width="4.33203125" style="1" customWidth="1"/>
    <col min="11781" max="11781" width="46" style="1" customWidth="1"/>
    <col min="11782" max="11782" width="0" style="1" hidden="1" customWidth="1"/>
    <col min="11783" max="11783" width="27.5" style="1" customWidth="1"/>
    <col min="11784" max="11784" width="16.5" style="1" bestFit="1" customWidth="1"/>
    <col min="11785" max="11785" width="15.33203125" style="1" bestFit="1" customWidth="1"/>
    <col min="11786" max="11792" width="13.33203125" style="1" customWidth="1"/>
    <col min="11793" max="12033" width="0" style="1" hidden="1"/>
    <col min="12034" max="12034" width="1.83203125" style="1" customWidth="1"/>
    <col min="12035" max="12035" width="74.1640625" style="1" customWidth="1"/>
    <col min="12036" max="12036" width="4.33203125" style="1" customWidth="1"/>
    <col min="12037" max="12037" width="46" style="1" customWidth="1"/>
    <col min="12038" max="12038" width="0" style="1" hidden="1" customWidth="1"/>
    <col min="12039" max="12039" width="27.5" style="1" customWidth="1"/>
    <col min="12040" max="12040" width="16.5" style="1" bestFit="1" customWidth="1"/>
    <col min="12041" max="12041" width="15.33203125" style="1" bestFit="1" customWidth="1"/>
    <col min="12042" max="12048" width="13.33203125" style="1" customWidth="1"/>
    <col min="12049" max="12289" width="0" style="1" hidden="1"/>
    <col min="12290" max="12290" width="1.83203125" style="1" customWidth="1"/>
    <col min="12291" max="12291" width="74.1640625" style="1" customWidth="1"/>
    <col min="12292" max="12292" width="4.33203125" style="1" customWidth="1"/>
    <col min="12293" max="12293" width="46" style="1" customWidth="1"/>
    <col min="12294" max="12294" width="0" style="1" hidden="1" customWidth="1"/>
    <col min="12295" max="12295" width="27.5" style="1" customWidth="1"/>
    <col min="12296" max="12296" width="16.5" style="1" bestFit="1" customWidth="1"/>
    <col min="12297" max="12297" width="15.33203125" style="1" bestFit="1" customWidth="1"/>
    <col min="12298" max="12304" width="13.33203125" style="1" customWidth="1"/>
    <col min="12305" max="12545" width="0" style="1" hidden="1"/>
    <col min="12546" max="12546" width="1.83203125" style="1" customWidth="1"/>
    <col min="12547" max="12547" width="74.1640625" style="1" customWidth="1"/>
    <col min="12548" max="12548" width="4.33203125" style="1" customWidth="1"/>
    <col min="12549" max="12549" width="46" style="1" customWidth="1"/>
    <col min="12550" max="12550" width="0" style="1" hidden="1" customWidth="1"/>
    <col min="12551" max="12551" width="27.5" style="1" customWidth="1"/>
    <col min="12552" max="12552" width="16.5" style="1" bestFit="1" customWidth="1"/>
    <col min="12553" max="12553" width="15.33203125" style="1" bestFit="1" customWidth="1"/>
    <col min="12554" max="12560" width="13.33203125" style="1" customWidth="1"/>
    <col min="12561" max="12801" width="0" style="1" hidden="1"/>
    <col min="12802" max="12802" width="1.83203125" style="1" customWidth="1"/>
    <col min="12803" max="12803" width="74.1640625" style="1" customWidth="1"/>
    <col min="12804" max="12804" width="4.33203125" style="1" customWidth="1"/>
    <col min="12805" max="12805" width="46" style="1" customWidth="1"/>
    <col min="12806" max="12806" width="0" style="1" hidden="1" customWidth="1"/>
    <col min="12807" max="12807" width="27.5" style="1" customWidth="1"/>
    <col min="12808" max="12808" width="16.5" style="1" bestFit="1" customWidth="1"/>
    <col min="12809" max="12809" width="15.33203125" style="1" bestFit="1" customWidth="1"/>
    <col min="12810" max="12816" width="13.33203125" style="1" customWidth="1"/>
    <col min="12817" max="13057" width="0" style="1" hidden="1"/>
    <col min="13058" max="13058" width="1.83203125" style="1" customWidth="1"/>
    <col min="13059" max="13059" width="74.1640625" style="1" customWidth="1"/>
    <col min="13060" max="13060" width="4.33203125" style="1" customWidth="1"/>
    <col min="13061" max="13061" width="46" style="1" customWidth="1"/>
    <col min="13062" max="13062" width="0" style="1" hidden="1" customWidth="1"/>
    <col min="13063" max="13063" width="27.5" style="1" customWidth="1"/>
    <col min="13064" max="13064" width="16.5" style="1" bestFit="1" customWidth="1"/>
    <col min="13065" max="13065" width="15.33203125" style="1" bestFit="1" customWidth="1"/>
    <col min="13066" max="13072" width="13.33203125" style="1" customWidth="1"/>
    <col min="13073" max="13313" width="0" style="1" hidden="1"/>
    <col min="13314" max="13314" width="1.83203125" style="1" customWidth="1"/>
    <col min="13315" max="13315" width="74.1640625" style="1" customWidth="1"/>
    <col min="13316" max="13316" width="4.33203125" style="1" customWidth="1"/>
    <col min="13317" max="13317" width="46" style="1" customWidth="1"/>
    <col min="13318" max="13318" width="0" style="1" hidden="1" customWidth="1"/>
    <col min="13319" max="13319" width="27.5" style="1" customWidth="1"/>
    <col min="13320" max="13320" width="16.5" style="1" bestFit="1" customWidth="1"/>
    <col min="13321" max="13321" width="15.33203125" style="1" bestFit="1" customWidth="1"/>
    <col min="13322" max="13328" width="13.33203125" style="1" customWidth="1"/>
    <col min="13329" max="13569" width="0" style="1" hidden="1"/>
    <col min="13570" max="13570" width="1.83203125" style="1" customWidth="1"/>
    <col min="13571" max="13571" width="74.1640625" style="1" customWidth="1"/>
    <col min="13572" max="13572" width="4.33203125" style="1" customWidth="1"/>
    <col min="13573" max="13573" width="46" style="1" customWidth="1"/>
    <col min="13574" max="13574" width="0" style="1" hidden="1" customWidth="1"/>
    <col min="13575" max="13575" width="27.5" style="1" customWidth="1"/>
    <col min="13576" max="13576" width="16.5" style="1" bestFit="1" customWidth="1"/>
    <col min="13577" max="13577" width="15.33203125" style="1" bestFit="1" customWidth="1"/>
    <col min="13578" max="13584" width="13.33203125" style="1" customWidth="1"/>
    <col min="13585" max="13825" width="0" style="1" hidden="1"/>
    <col min="13826" max="13826" width="1.83203125" style="1" customWidth="1"/>
    <col min="13827" max="13827" width="74.1640625" style="1" customWidth="1"/>
    <col min="13828" max="13828" width="4.33203125" style="1" customWidth="1"/>
    <col min="13829" max="13829" width="46" style="1" customWidth="1"/>
    <col min="13830" max="13830" width="0" style="1" hidden="1" customWidth="1"/>
    <col min="13831" max="13831" width="27.5" style="1" customWidth="1"/>
    <col min="13832" max="13832" width="16.5" style="1" bestFit="1" customWidth="1"/>
    <col min="13833" max="13833" width="15.33203125" style="1" bestFit="1" customWidth="1"/>
    <col min="13834" max="13840" width="13.33203125" style="1" customWidth="1"/>
    <col min="13841" max="14081" width="0" style="1" hidden="1"/>
    <col min="14082" max="14082" width="1.83203125" style="1" customWidth="1"/>
    <col min="14083" max="14083" width="74.1640625" style="1" customWidth="1"/>
    <col min="14084" max="14084" width="4.33203125" style="1" customWidth="1"/>
    <col min="14085" max="14085" width="46" style="1" customWidth="1"/>
    <col min="14086" max="14086" width="0" style="1" hidden="1" customWidth="1"/>
    <col min="14087" max="14087" width="27.5" style="1" customWidth="1"/>
    <col min="14088" max="14088" width="16.5" style="1" bestFit="1" customWidth="1"/>
    <col min="14089" max="14089" width="15.33203125" style="1" bestFit="1" customWidth="1"/>
    <col min="14090" max="14096" width="13.33203125" style="1" customWidth="1"/>
    <col min="14097" max="14337" width="0" style="1" hidden="1"/>
    <col min="14338" max="14338" width="1.83203125" style="1" customWidth="1"/>
    <col min="14339" max="14339" width="74.1640625" style="1" customWidth="1"/>
    <col min="14340" max="14340" width="4.33203125" style="1" customWidth="1"/>
    <col min="14341" max="14341" width="46" style="1" customWidth="1"/>
    <col min="14342" max="14342" width="0" style="1" hidden="1" customWidth="1"/>
    <col min="14343" max="14343" width="27.5" style="1" customWidth="1"/>
    <col min="14344" max="14344" width="16.5" style="1" bestFit="1" customWidth="1"/>
    <col min="14345" max="14345" width="15.33203125" style="1" bestFit="1" customWidth="1"/>
    <col min="14346" max="14352" width="13.33203125" style="1" customWidth="1"/>
    <col min="14353" max="14593" width="0" style="1" hidden="1"/>
    <col min="14594" max="14594" width="1.83203125" style="1" customWidth="1"/>
    <col min="14595" max="14595" width="74.1640625" style="1" customWidth="1"/>
    <col min="14596" max="14596" width="4.33203125" style="1" customWidth="1"/>
    <col min="14597" max="14597" width="46" style="1" customWidth="1"/>
    <col min="14598" max="14598" width="0" style="1" hidden="1" customWidth="1"/>
    <col min="14599" max="14599" width="27.5" style="1" customWidth="1"/>
    <col min="14600" max="14600" width="16.5" style="1" bestFit="1" customWidth="1"/>
    <col min="14601" max="14601" width="15.33203125" style="1" bestFit="1" customWidth="1"/>
    <col min="14602" max="14608" width="13.33203125" style="1" customWidth="1"/>
    <col min="14609" max="14849" width="0" style="1" hidden="1"/>
    <col min="14850" max="14850" width="1.83203125" style="1" customWidth="1"/>
    <col min="14851" max="14851" width="74.1640625" style="1" customWidth="1"/>
    <col min="14852" max="14852" width="4.33203125" style="1" customWidth="1"/>
    <col min="14853" max="14853" width="46" style="1" customWidth="1"/>
    <col min="14854" max="14854" width="0" style="1" hidden="1" customWidth="1"/>
    <col min="14855" max="14855" width="27.5" style="1" customWidth="1"/>
    <col min="14856" max="14856" width="16.5" style="1" bestFit="1" customWidth="1"/>
    <col min="14857" max="14857" width="15.33203125" style="1" bestFit="1" customWidth="1"/>
    <col min="14858" max="14864" width="13.33203125" style="1" customWidth="1"/>
    <col min="14865" max="15105" width="0" style="1" hidden="1"/>
    <col min="15106" max="15106" width="1.83203125" style="1" customWidth="1"/>
    <col min="15107" max="15107" width="74.1640625" style="1" customWidth="1"/>
    <col min="15108" max="15108" width="4.33203125" style="1" customWidth="1"/>
    <col min="15109" max="15109" width="46" style="1" customWidth="1"/>
    <col min="15110" max="15110" width="0" style="1" hidden="1" customWidth="1"/>
    <col min="15111" max="15111" width="27.5" style="1" customWidth="1"/>
    <col min="15112" max="15112" width="16.5" style="1" bestFit="1" customWidth="1"/>
    <col min="15113" max="15113" width="15.33203125" style="1" bestFit="1" customWidth="1"/>
    <col min="15114" max="15120" width="13.33203125" style="1" customWidth="1"/>
    <col min="15121" max="15361" width="0" style="1" hidden="1"/>
    <col min="15362" max="15362" width="1.83203125" style="1" customWidth="1"/>
    <col min="15363" max="15363" width="74.1640625" style="1" customWidth="1"/>
    <col min="15364" max="15364" width="4.33203125" style="1" customWidth="1"/>
    <col min="15365" max="15365" width="46" style="1" customWidth="1"/>
    <col min="15366" max="15366" width="0" style="1" hidden="1" customWidth="1"/>
    <col min="15367" max="15367" width="27.5" style="1" customWidth="1"/>
    <col min="15368" max="15368" width="16.5" style="1" bestFit="1" customWidth="1"/>
    <col min="15369" max="15369" width="15.33203125" style="1" bestFit="1" customWidth="1"/>
    <col min="15370" max="15376" width="13.33203125" style="1" customWidth="1"/>
    <col min="15377" max="15617" width="0" style="1" hidden="1"/>
    <col min="15618" max="15618" width="1.83203125" style="1" customWidth="1"/>
    <col min="15619" max="15619" width="74.1640625" style="1" customWidth="1"/>
    <col min="15620" max="15620" width="4.33203125" style="1" customWidth="1"/>
    <col min="15621" max="15621" width="46" style="1" customWidth="1"/>
    <col min="15622" max="15622" width="0" style="1" hidden="1" customWidth="1"/>
    <col min="15623" max="15623" width="27.5" style="1" customWidth="1"/>
    <col min="15624" max="15624" width="16.5" style="1" bestFit="1" customWidth="1"/>
    <col min="15625" max="15625" width="15.33203125" style="1" bestFit="1" customWidth="1"/>
    <col min="15626" max="15632" width="13.33203125" style="1" customWidth="1"/>
    <col min="15633" max="15873" width="0" style="1" hidden="1"/>
    <col min="15874" max="15874" width="1.83203125" style="1" customWidth="1"/>
    <col min="15875" max="15875" width="74.1640625" style="1" customWidth="1"/>
    <col min="15876" max="15876" width="4.33203125" style="1" customWidth="1"/>
    <col min="15877" max="15877" width="46" style="1" customWidth="1"/>
    <col min="15878" max="15878" width="0" style="1" hidden="1" customWidth="1"/>
    <col min="15879" max="15879" width="27.5" style="1" customWidth="1"/>
    <col min="15880" max="15880" width="16.5" style="1" bestFit="1" customWidth="1"/>
    <col min="15881" max="15881" width="15.33203125" style="1" bestFit="1" customWidth="1"/>
    <col min="15882" max="15888" width="13.33203125" style="1" customWidth="1"/>
    <col min="15889" max="16129" width="0" style="1" hidden="1"/>
    <col min="16130" max="16130" width="1.83203125" style="1" customWidth="1"/>
    <col min="16131" max="16131" width="74.1640625" style="1" customWidth="1"/>
    <col min="16132" max="16132" width="4.33203125" style="1" customWidth="1"/>
    <col min="16133" max="16133" width="46" style="1" customWidth="1"/>
    <col min="16134" max="16134" width="0" style="1" hidden="1" customWidth="1"/>
    <col min="16135" max="16135" width="27.5" style="1" customWidth="1"/>
    <col min="16136" max="16136" width="16.5" style="1" bestFit="1" customWidth="1"/>
    <col min="16137" max="16137" width="15.33203125" style="1" bestFit="1" customWidth="1"/>
    <col min="16138" max="16144" width="13.33203125" style="1" customWidth="1"/>
    <col min="16145" max="16384" width="0" style="1" hidden="1"/>
  </cols>
  <sheetData>
    <row r="1" spans="2:9" ht="5.25" customHeight="1" x14ac:dyDescent="0.15"/>
    <row r="2" spans="2:9" ht="23.25" x14ac:dyDescent="0.35">
      <c r="B2" s="37"/>
      <c r="C2" s="37"/>
    </row>
    <row r="3" spans="2:9" ht="23.25" x14ac:dyDescent="0.35">
      <c r="B3" s="37"/>
      <c r="C3" s="37"/>
      <c r="I3" s="52"/>
    </row>
    <row r="4" spans="2:9" ht="20.25" customHeight="1" x14ac:dyDescent="0.35">
      <c r="B4" s="37"/>
      <c r="C4" s="37"/>
      <c r="G4" s="52"/>
    </row>
    <row r="5" spans="2:9" ht="22.5" customHeight="1" x14ac:dyDescent="0.15">
      <c r="B5" s="217"/>
      <c r="G5" s="159" t="s">
        <v>108</v>
      </c>
    </row>
    <row r="6" spans="2:9" ht="15" x14ac:dyDescent="0.25">
      <c r="B6" s="38" t="s">
        <v>38</v>
      </c>
      <c r="C6" s="38"/>
      <c r="G6" s="158" t="s">
        <v>105</v>
      </c>
    </row>
    <row r="7" spans="2:9" ht="15.75" customHeight="1" x14ac:dyDescent="0.25">
      <c r="B7" s="39"/>
      <c r="C7" s="39"/>
    </row>
    <row r="8" spans="2:9" ht="14.25" customHeight="1" x14ac:dyDescent="0.15">
      <c r="B8" s="238" t="s">
        <v>59</v>
      </c>
      <c r="C8" s="239"/>
      <c r="D8" s="166" t="s">
        <v>36</v>
      </c>
      <c r="E8" s="59">
        <f>IF(D8="P. Juridica",1,0)</f>
        <v>1</v>
      </c>
      <c r="F8" s="59">
        <f>IF(D9=2018,1,0)</f>
        <v>0</v>
      </c>
      <c r="G8" s="174"/>
    </row>
    <row r="9" spans="2:9" ht="14.25" customHeight="1" x14ac:dyDescent="0.15">
      <c r="B9" s="238" t="s">
        <v>61</v>
      </c>
      <c r="C9" s="239"/>
      <c r="D9" s="216">
        <v>2017</v>
      </c>
      <c r="F9" s="59">
        <f>+E8+F8</f>
        <v>1</v>
      </c>
      <c r="G9" s="175" t="str">
        <f>IF(F9=2,("Para el año 2018 las personas jurídicas no deben liquidar impuesto"),"")</f>
        <v/>
      </c>
    </row>
    <row r="10" spans="2:9" ht="12.75" customHeight="1" x14ac:dyDescent="0.15">
      <c r="B10" s="236" t="s">
        <v>109</v>
      </c>
      <c r="C10" s="237"/>
      <c r="D10" s="225">
        <v>31859</v>
      </c>
      <c r="G10" s="175"/>
    </row>
    <row r="11" spans="2:9" ht="10.5" customHeight="1" x14ac:dyDescent="0.15">
      <c r="B11" s="236" t="s">
        <v>67</v>
      </c>
      <c r="C11" s="237"/>
      <c r="D11" s="226">
        <v>5.7500000000000002E-2</v>
      </c>
      <c r="G11" s="175"/>
    </row>
    <row r="12" spans="2:9" ht="11.25" hidden="1" x14ac:dyDescent="0.15">
      <c r="B12" s="79"/>
      <c r="C12" s="79"/>
      <c r="D12" s="80"/>
      <c r="G12" s="175"/>
    </row>
    <row r="13" spans="2:9" ht="21.75" customHeight="1" x14ac:dyDescent="0.15">
      <c r="B13" s="440" t="s">
        <v>176</v>
      </c>
      <c r="C13" s="441"/>
      <c r="D13" s="167">
        <v>0</v>
      </c>
      <c r="G13" s="175" t="s">
        <v>175</v>
      </c>
    </row>
    <row r="14" spans="2:9" ht="6.75" customHeight="1" x14ac:dyDescent="0.15">
      <c r="B14" s="79"/>
      <c r="C14" s="79"/>
      <c r="D14" s="80"/>
      <c r="G14" s="175"/>
    </row>
    <row r="15" spans="2:9" ht="15.75" customHeight="1" x14ac:dyDescent="0.25">
      <c r="B15" s="39"/>
      <c r="C15" s="39"/>
      <c r="G15" s="174"/>
    </row>
    <row r="16" spans="2:9" ht="15" customHeight="1" x14ac:dyDescent="0.15">
      <c r="B16" s="238" t="s">
        <v>39</v>
      </c>
      <c r="C16" s="239"/>
      <c r="D16" s="40" t="s">
        <v>110</v>
      </c>
      <c r="E16" s="62"/>
      <c r="F16" s="62"/>
      <c r="G16" s="174"/>
    </row>
    <row r="17" spans="2:9" ht="15" x14ac:dyDescent="0.25">
      <c r="B17" s="238" t="s">
        <v>40</v>
      </c>
      <c r="C17" s="239"/>
      <c r="D17" s="41">
        <v>800258254</v>
      </c>
      <c r="E17" s="63"/>
      <c r="F17" s="63"/>
      <c r="G17" s="174"/>
    </row>
    <row r="18" spans="2:9" ht="15" x14ac:dyDescent="0.25">
      <c r="B18" s="203" t="s">
        <v>45</v>
      </c>
      <c r="C18" s="204"/>
      <c r="D18" s="41"/>
      <c r="E18" s="63"/>
      <c r="F18" s="63"/>
      <c r="G18" s="174"/>
    </row>
    <row r="19" spans="2:9" ht="15" x14ac:dyDescent="0.25">
      <c r="B19" s="238" t="s">
        <v>157</v>
      </c>
      <c r="C19" s="239"/>
      <c r="D19" s="42"/>
      <c r="E19" s="63"/>
      <c r="F19" s="63"/>
      <c r="G19" s="174"/>
    </row>
    <row r="20" spans="2:9" ht="15" x14ac:dyDescent="0.25">
      <c r="B20" s="238" t="s">
        <v>42</v>
      </c>
      <c r="C20" s="239"/>
      <c r="D20" s="42" t="s">
        <v>41</v>
      </c>
      <c r="E20" s="63"/>
      <c r="F20" s="63"/>
      <c r="G20" s="174"/>
    </row>
    <row r="21" spans="2:9" ht="15" x14ac:dyDescent="0.25">
      <c r="B21" s="238" t="s">
        <v>43</v>
      </c>
      <c r="C21" s="239"/>
      <c r="D21" s="42"/>
      <c r="E21" s="63"/>
      <c r="F21" s="63"/>
      <c r="G21" s="174"/>
    </row>
    <row r="22" spans="2:9" ht="15" x14ac:dyDescent="0.25">
      <c r="B22" s="238" t="s">
        <v>44</v>
      </c>
      <c r="C22" s="239"/>
      <c r="D22" s="42" t="s">
        <v>41</v>
      </c>
      <c r="E22" s="63"/>
      <c r="F22" s="63"/>
      <c r="G22" s="174"/>
    </row>
    <row r="23" spans="2:9" ht="15" x14ac:dyDescent="0.25">
      <c r="B23" s="202" t="s">
        <v>116</v>
      </c>
      <c r="C23" s="178"/>
      <c r="D23" s="42"/>
      <c r="E23" s="63"/>
      <c r="F23" s="63"/>
      <c r="G23" s="174"/>
    </row>
    <row r="24" spans="2:9" ht="15" x14ac:dyDescent="0.25">
      <c r="B24" s="202" t="s">
        <v>117</v>
      </c>
      <c r="C24" s="178"/>
      <c r="D24" s="42"/>
      <c r="E24" s="63"/>
      <c r="F24" s="63"/>
      <c r="G24" s="174"/>
    </row>
    <row r="25" spans="2:9" ht="12.75" hidden="1" x14ac:dyDescent="0.2">
      <c r="B25" s="43" t="s">
        <v>45</v>
      </c>
      <c r="C25" s="43"/>
      <c r="D25" s="44">
        <f>MOD((VALUE(MID(TEXT(D17,"000000000000000"),15,1))*3+VALUE(MID(TEXT(D17,"000000000000000"),14,1))*7+VALUE(MID(TEXT(D17,"000000000000000"),13,1))*13+VALUE(MID(TEXT(D17,"000000000000000"),12,1))*17+VALUE(MID(TEXT(D17,"000000000000000"),11,1))*19+VALUE(MID(TEXT(D17,"000000000000000"),10,1))*23+VALUE(MID(TEXT(D17,"000000000000000"),9,1))*29+VALUE(MID(TEXT(D17,"000000000000000"),8,1))*37+VALUE(MID(TEXT(D17,"000000000000000"),7,1))*41+VALUE(MID(TEXT(D17,"000000000000000"),6,1))*43+VALUE(MID(TEXT(D17,"000000000000000"),5,1))*47+VALUE(MID(TEXT(D17,"000000000000000"),4,1))*53+VALUE(MID(TEXT(D17,"000000000000000"),3,1))*59+VALUE(MID(TEXT(D17,"000000000000000"),2,1))*67+VALUE(MID(TEXT(D17,"000000000000000"),1,1))*71),11)</f>
        <v>7</v>
      </c>
      <c r="E25" s="64"/>
      <c r="F25" s="64"/>
      <c r="G25" s="174"/>
    </row>
    <row r="26" spans="2:9" ht="12.75" hidden="1" x14ac:dyDescent="0.2">
      <c r="B26" s="43" t="s">
        <v>45</v>
      </c>
      <c r="C26" s="43"/>
      <c r="D26" s="44">
        <f>IF(D25=0,0,IF(D25=1,1,11-D25))</f>
        <v>4</v>
      </c>
      <c r="E26" s="65"/>
      <c r="F26" s="65"/>
      <c r="G26" s="174"/>
    </row>
    <row r="27" spans="2:9" ht="15" x14ac:dyDescent="0.25">
      <c r="B27" s="236" t="s">
        <v>46</v>
      </c>
      <c r="C27" s="237"/>
      <c r="D27" s="42">
        <v>32</v>
      </c>
      <c r="E27" s="66"/>
      <c r="F27" s="66"/>
      <c r="G27" s="174"/>
    </row>
    <row r="28" spans="2:9" ht="12.75" x14ac:dyDescent="0.2">
      <c r="B28" s="51"/>
      <c r="C28" s="51"/>
      <c r="G28" s="174"/>
    </row>
    <row r="29" spans="2:9" ht="12.75" x14ac:dyDescent="0.2">
      <c r="B29" s="51"/>
      <c r="C29" s="51"/>
      <c r="D29" s="52"/>
    </row>
    <row r="30" spans="2:9" ht="12.75" x14ac:dyDescent="0.2">
      <c r="B30" s="53" t="s">
        <v>56</v>
      </c>
      <c r="C30" s="53"/>
    </row>
    <row r="31" spans="2:9" ht="8.25" customHeight="1" x14ac:dyDescent="0.2">
      <c r="B31" s="51"/>
      <c r="C31" s="51"/>
      <c r="D31" s="52"/>
    </row>
    <row r="32" spans="2:9" ht="15" x14ac:dyDescent="0.25">
      <c r="B32" s="242" t="s">
        <v>57</v>
      </c>
      <c r="C32" s="243"/>
      <c r="D32" s="160" t="s">
        <v>173</v>
      </c>
      <c r="E32" s="160"/>
      <c r="F32" s="160"/>
      <c r="G32" s="160" t="s">
        <v>58</v>
      </c>
      <c r="H32" s="174"/>
      <c r="I32" s="174"/>
    </row>
    <row r="33" spans="2:10" ht="15" x14ac:dyDescent="0.25">
      <c r="B33" s="148" t="s">
        <v>62</v>
      </c>
      <c r="C33" s="148">
        <f>+D9</f>
        <v>2017</v>
      </c>
      <c r="D33" s="194">
        <v>1000</v>
      </c>
      <c r="E33" s="67"/>
      <c r="F33" s="67"/>
      <c r="G33" s="74">
        <f>ROUND(D33,-3)+D36+D37</f>
        <v>1000</v>
      </c>
      <c r="H33" s="174"/>
      <c r="I33" s="227"/>
    </row>
    <row r="34" spans="2:10" ht="15" x14ac:dyDescent="0.25">
      <c r="B34" s="148" t="s">
        <v>63</v>
      </c>
      <c r="C34" s="148">
        <f>+D9</f>
        <v>2017</v>
      </c>
      <c r="D34" s="194">
        <v>0</v>
      </c>
      <c r="E34" s="67"/>
      <c r="F34" s="67"/>
      <c r="G34" s="74">
        <f>IF((D34-D38-D39)&lt;0,0,(D34-D38-D39))</f>
        <v>0</v>
      </c>
      <c r="H34" s="201"/>
      <c r="I34" s="201"/>
      <c r="J34" s="201"/>
    </row>
    <row r="35" spans="2:10" ht="15" x14ac:dyDescent="0.25">
      <c r="B35" s="148" t="s">
        <v>154</v>
      </c>
      <c r="C35" s="148"/>
      <c r="D35" s="194"/>
      <c r="E35" s="67"/>
      <c r="F35" s="67"/>
      <c r="G35" s="74">
        <f>ROUND(D35,-3)</f>
        <v>0</v>
      </c>
      <c r="H35" s="201"/>
      <c r="I35" s="168"/>
      <c r="J35" s="201"/>
    </row>
    <row r="36" spans="2:10" ht="15" x14ac:dyDescent="0.25">
      <c r="B36" s="199" t="s">
        <v>133</v>
      </c>
      <c r="C36" s="148">
        <f>+C33</f>
        <v>2017</v>
      </c>
      <c r="D36" s="194"/>
      <c r="E36" s="67"/>
      <c r="F36" s="67"/>
      <c r="G36" s="74">
        <f t="shared" ref="G36:G39" si="0">ROUND(D36,-3)</f>
        <v>0</v>
      </c>
      <c r="H36" s="227"/>
      <c r="I36" s="168"/>
      <c r="J36" s="168"/>
    </row>
    <row r="37" spans="2:10" ht="15" x14ac:dyDescent="0.25">
      <c r="B37" s="199" t="s">
        <v>134</v>
      </c>
      <c r="C37" s="148">
        <f>+C33</f>
        <v>2017</v>
      </c>
      <c r="D37" s="194"/>
      <c r="E37" s="67"/>
      <c r="F37" s="67"/>
      <c r="G37" s="74">
        <f t="shared" si="0"/>
        <v>0</v>
      </c>
      <c r="H37" s="174" t="str">
        <f t="shared" ref="H37:H39" si="1">IF(C37=2018,"Este año no existe normalizacón, deje esta casilla en ceros","")</f>
        <v/>
      </c>
      <c r="I37" s="168"/>
      <c r="J37" s="168"/>
    </row>
    <row r="38" spans="2:10" ht="15" x14ac:dyDescent="0.25">
      <c r="B38" s="200" t="s">
        <v>150</v>
      </c>
      <c r="C38" s="148">
        <f>+C33</f>
        <v>2017</v>
      </c>
      <c r="D38" s="198"/>
      <c r="E38" s="67"/>
      <c r="F38" s="67"/>
      <c r="G38" s="74">
        <f t="shared" si="0"/>
        <v>0</v>
      </c>
      <c r="H38" s="174" t="str">
        <f t="shared" si="1"/>
        <v/>
      </c>
      <c r="I38" s="168"/>
      <c r="J38" s="168"/>
    </row>
    <row r="39" spans="2:10" ht="15" x14ac:dyDescent="0.25">
      <c r="B39" s="200" t="s">
        <v>155</v>
      </c>
      <c r="C39" s="148">
        <f>+C33</f>
        <v>2017</v>
      </c>
      <c r="D39" s="198"/>
      <c r="E39" s="67"/>
      <c r="F39" s="67"/>
      <c r="G39" s="74">
        <f t="shared" si="0"/>
        <v>0</v>
      </c>
      <c r="H39" s="174" t="str">
        <f t="shared" si="1"/>
        <v/>
      </c>
      <c r="I39" s="168"/>
      <c r="J39" s="168"/>
    </row>
    <row r="40" spans="2:10" ht="15" x14ac:dyDescent="0.25">
      <c r="B40" s="199" t="s">
        <v>151</v>
      </c>
      <c r="C40" s="148"/>
      <c r="D40" s="195">
        <f>SUM(D36:D39)</f>
        <v>0</v>
      </c>
      <c r="E40" s="67"/>
      <c r="F40" s="67"/>
      <c r="G40" s="74">
        <f>+D40</f>
        <v>0</v>
      </c>
      <c r="H40" s="168"/>
      <c r="I40" s="168"/>
      <c r="J40" s="168"/>
    </row>
    <row r="41" spans="2:10" ht="15" hidden="1" customHeight="1" x14ac:dyDescent="0.25">
      <c r="B41" s="196" t="s">
        <v>152</v>
      </c>
      <c r="C41" s="196"/>
      <c r="D41" s="197">
        <f>+D36+D37+D38+D39</f>
        <v>0</v>
      </c>
      <c r="E41" s="73"/>
      <c r="F41" s="73"/>
      <c r="G41" s="197"/>
      <c r="H41" s="201"/>
      <c r="I41" s="168"/>
      <c r="J41" s="168"/>
    </row>
    <row r="42" spans="2:10" ht="13.5" customHeight="1" x14ac:dyDescent="0.25">
      <c r="B42" s="146" t="s">
        <v>64</v>
      </c>
      <c r="C42" s="148">
        <f>+D9</f>
        <v>2017</v>
      </c>
      <c r="D42" s="195">
        <f>+D33-D34+D36+D37+D38+D39</f>
        <v>1000</v>
      </c>
      <c r="E42" s="67"/>
      <c r="F42" s="67"/>
      <c r="G42" s="74">
        <f>IF(G34&lt;0,G33+G34,G33-G34)</f>
        <v>1000</v>
      </c>
      <c r="H42" s="201"/>
      <c r="I42" s="168"/>
      <c r="J42" s="168"/>
    </row>
    <row r="43" spans="2:10" ht="15" hidden="1" x14ac:dyDescent="0.25">
      <c r="B43" s="71" t="s">
        <v>60</v>
      </c>
      <c r="C43" s="72"/>
      <c r="D43" s="206">
        <f>IF(G42&lt;0,0%,(G42/(G33)))</f>
        <v>1</v>
      </c>
      <c r="E43" s="73"/>
      <c r="F43" s="73"/>
      <c r="G43" s="75"/>
    </row>
    <row r="44" spans="2:10" ht="15" x14ac:dyDescent="0.25">
      <c r="D44" s="54"/>
      <c r="E44" s="69"/>
      <c r="F44" s="69"/>
    </row>
    <row r="45" spans="2:10" ht="15" x14ac:dyDescent="0.25">
      <c r="B45" s="38" t="s">
        <v>111</v>
      </c>
      <c r="C45" s="38"/>
      <c r="D45" s="54"/>
      <c r="E45" s="69"/>
      <c r="F45" s="69"/>
    </row>
    <row r="46" spans="2:10" ht="15" x14ac:dyDescent="0.25">
      <c r="D46" s="54"/>
      <c r="E46" s="69"/>
      <c r="F46" s="69"/>
    </row>
    <row r="47" spans="2:10" ht="30" customHeight="1" x14ac:dyDescent="0.25">
      <c r="B47" s="248" t="s">
        <v>65</v>
      </c>
      <c r="C47" s="249"/>
      <c r="D47" s="81">
        <v>0</v>
      </c>
      <c r="E47" s="67">
        <f>12200*D10</f>
        <v>388679800</v>
      </c>
      <c r="F47" s="67"/>
      <c r="G47" s="84">
        <f>IF(D47&lt;E47,D47,E47)</f>
        <v>0</v>
      </c>
    </row>
    <row r="48" spans="2:10" ht="47.25" customHeight="1" x14ac:dyDescent="0.25">
      <c r="B48" s="248" t="s">
        <v>66</v>
      </c>
      <c r="C48" s="249"/>
      <c r="D48" s="81">
        <v>0</v>
      </c>
      <c r="E48" s="205">
        <f>+D43</f>
        <v>1</v>
      </c>
      <c r="F48" s="76"/>
      <c r="G48" s="84">
        <f>IF($D$43&lt;0%,0,+D48*E48)</f>
        <v>0</v>
      </c>
    </row>
    <row r="49" spans="2:10" ht="31.5" customHeight="1" x14ac:dyDescent="0.25">
      <c r="B49" s="250" t="s">
        <v>142</v>
      </c>
      <c r="C49" s="251"/>
      <c r="D49" s="81"/>
      <c r="E49" s="205">
        <f>+D43</f>
        <v>1</v>
      </c>
      <c r="F49" s="76"/>
      <c r="G49" s="84">
        <f>IF($D$43&lt;0%,0,+D49*E49)</f>
        <v>0</v>
      </c>
    </row>
    <row r="50" spans="2:10" ht="30" customHeight="1" x14ac:dyDescent="0.25">
      <c r="B50" s="252" t="s">
        <v>143</v>
      </c>
      <c r="C50" s="253"/>
      <c r="D50" s="81"/>
      <c r="E50" s="205">
        <f>+D43</f>
        <v>1</v>
      </c>
      <c r="F50" s="76"/>
      <c r="G50" s="84">
        <f>IF($D$43&lt;0%,0,+D50*E50)</f>
        <v>0</v>
      </c>
    </row>
    <row r="51" spans="2:10" ht="38.25" customHeight="1" x14ac:dyDescent="0.25">
      <c r="B51" s="252" t="s">
        <v>144</v>
      </c>
      <c r="C51" s="253"/>
      <c r="D51" s="81"/>
      <c r="E51" s="205">
        <f>+D43</f>
        <v>1</v>
      </c>
      <c r="F51" s="76"/>
      <c r="G51" s="84">
        <f>IF($D$43&lt;0%,0,+D51*E51)</f>
        <v>0</v>
      </c>
    </row>
    <row r="52" spans="2:10" ht="15" x14ac:dyDescent="0.25">
      <c r="B52" s="252" t="s">
        <v>145</v>
      </c>
      <c r="C52" s="253"/>
      <c r="D52" s="81"/>
      <c r="E52" s="67"/>
      <c r="F52" s="67"/>
      <c r="G52" s="84">
        <f t="shared" ref="G52:G58" si="2">+D52</f>
        <v>0</v>
      </c>
    </row>
    <row r="53" spans="2:10" ht="69" customHeight="1" x14ac:dyDescent="0.25">
      <c r="B53" s="244" t="s">
        <v>146</v>
      </c>
      <c r="C53" s="245"/>
      <c r="D53" s="81"/>
      <c r="E53" s="67"/>
      <c r="F53" s="67"/>
      <c r="G53" s="84">
        <f t="shared" si="2"/>
        <v>0</v>
      </c>
    </row>
    <row r="54" spans="2:10" ht="65.25" customHeight="1" x14ac:dyDescent="0.25">
      <c r="B54" s="244" t="s">
        <v>147</v>
      </c>
      <c r="C54" s="245"/>
      <c r="D54" s="81"/>
      <c r="E54" s="67"/>
      <c r="F54" s="67"/>
      <c r="G54" s="84">
        <f t="shared" si="2"/>
        <v>0</v>
      </c>
    </row>
    <row r="55" spans="2:10" ht="38.25" customHeight="1" x14ac:dyDescent="0.25">
      <c r="B55" s="244" t="s">
        <v>148</v>
      </c>
      <c r="C55" s="245"/>
      <c r="D55" s="81"/>
      <c r="E55" s="67"/>
      <c r="F55" s="67"/>
      <c r="G55" s="84">
        <f t="shared" si="2"/>
        <v>0</v>
      </c>
    </row>
    <row r="56" spans="2:10" ht="41.25" customHeight="1" x14ac:dyDescent="0.25">
      <c r="B56" s="244" t="s">
        <v>149</v>
      </c>
      <c r="C56" s="245"/>
      <c r="D56" s="81"/>
      <c r="E56" s="67"/>
      <c r="F56" s="67"/>
      <c r="G56" s="84">
        <f t="shared" si="2"/>
        <v>0</v>
      </c>
    </row>
    <row r="57" spans="2:10" ht="41.25" customHeight="1" x14ac:dyDescent="0.25">
      <c r="B57" s="244" t="s">
        <v>164</v>
      </c>
      <c r="C57" s="245"/>
      <c r="D57" s="81"/>
      <c r="E57" s="67"/>
      <c r="F57" s="67"/>
      <c r="G57" s="84">
        <f t="shared" si="2"/>
        <v>0</v>
      </c>
    </row>
    <row r="58" spans="2:10" ht="30" customHeight="1" x14ac:dyDescent="0.25">
      <c r="B58" s="244" t="s">
        <v>163</v>
      </c>
      <c r="C58" s="245"/>
      <c r="D58" s="81"/>
      <c r="E58" s="67"/>
      <c r="F58" s="67"/>
      <c r="G58" s="84">
        <f t="shared" si="2"/>
        <v>0</v>
      </c>
    </row>
    <row r="59" spans="2:10" ht="15" x14ac:dyDescent="0.25">
      <c r="B59" s="256" t="s">
        <v>69</v>
      </c>
      <c r="C59" s="257"/>
      <c r="D59" s="161"/>
      <c r="E59" s="82"/>
      <c r="F59" s="82"/>
      <c r="G59" s="83">
        <f>SUM(G47:G58)</f>
        <v>0</v>
      </c>
      <c r="I59" s="55"/>
    </row>
    <row r="60" spans="2:10" ht="13.5" customHeight="1" x14ac:dyDescent="0.25">
      <c r="B60" s="56"/>
      <c r="C60" s="56"/>
      <c r="D60" s="54"/>
      <c r="E60" s="69"/>
      <c r="F60" s="69"/>
      <c r="G60" s="54"/>
    </row>
    <row r="61" spans="2:10" ht="15" hidden="1" x14ac:dyDescent="0.25">
      <c r="B61" s="258" t="s">
        <v>68</v>
      </c>
      <c r="C61" s="259"/>
      <c r="D61" s="163"/>
      <c r="E61" s="162"/>
      <c r="F61" s="68"/>
      <c r="G61" s="228">
        <f>IF(G42&lt;G59,0,(G42-G59))</f>
        <v>1000</v>
      </c>
      <c r="H61" s="168"/>
      <c r="I61" s="169"/>
      <c r="J61" s="168"/>
    </row>
    <row r="62" spans="2:10" ht="15" x14ac:dyDescent="0.25">
      <c r="B62" s="246" t="s">
        <v>70</v>
      </c>
      <c r="C62" s="247"/>
      <c r="D62" s="165"/>
      <c r="E62" s="162"/>
      <c r="F62" s="68"/>
      <c r="G62" s="176">
        <f>+Tablas!N57</f>
        <v>0</v>
      </c>
      <c r="H62" s="170"/>
      <c r="I62" s="168"/>
      <c r="J62" s="168"/>
    </row>
    <row r="63" spans="2:10" ht="15" x14ac:dyDescent="0.25">
      <c r="B63" s="260" t="s">
        <v>107</v>
      </c>
      <c r="C63" s="261"/>
      <c r="D63" s="164"/>
      <c r="E63" s="162"/>
      <c r="F63" s="68"/>
      <c r="G63" s="57">
        <f>IF(D9=2015,(D41*10%),IF(D9=2016,(D41*11.5%),IF(D9=2017,(D41*13%),IF(D9=2018,0))))</f>
        <v>0</v>
      </c>
      <c r="H63" s="170"/>
      <c r="I63" s="168"/>
      <c r="J63" s="168"/>
    </row>
    <row r="64" spans="2:10" ht="15" x14ac:dyDescent="0.25">
      <c r="D64" s="58"/>
      <c r="E64" s="70"/>
      <c r="F64" s="70"/>
      <c r="H64" s="168"/>
      <c r="I64" s="168"/>
      <c r="J64" s="168"/>
    </row>
    <row r="65" spans="2:10" ht="15" x14ac:dyDescent="0.25">
      <c r="B65" s="46" t="s">
        <v>47</v>
      </c>
      <c r="C65" s="46"/>
      <c r="D65" s="45"/>
      <c r="E65" s="70"/>
      <c r="F65" s="70"/>
      <c r="H65" s="168"/>
      <c r="I65" s="168"/>
      <c r="J65" s="168"/>
    </row>
    <row r="66" spans="2:10" ht="15" x14ac:dyDescent="0.25">
      <c r="B66" s="39"/>
      <c r="C66" s="39"/>
      <c r="D66" s="45"/>
      <c r="E66" s="70"/>
      <c r="F66" s="70"/>
      <c r="H66" s="168"/>
      <c r="I66" s="168"/>
      <c r="J66" s="168"/>
    </row>
    <row r="67" spans="2:10" ht="14.25" customHeight="1" x14ac:dyDescent="0.25">
      <c r="B67" s="254" t="s">
        <v>48</v>
      </c>
      <c r="C67" s="255"/>
      <c r="D67" s="262"/>
      <c r="E67" s="262"/>
      <c r="F67" s="262"/>
      <c r="G67" s="262"/>
      <c r="H67" s="173"/>
      <c r="I67" s="173"/>
      <c r="J67" s="173"/>
    </row>
    <row r="68" spans="2:10" ht="15" hidden="1" customHeight="1" x14ac:dyDescent="0.2">
      <c r="B68" s="47"/>
      <c r="C68" s="47"/>
      <c r="D68" s="263"/>
      <c r="E68" s="263"/>
      <c r="F68" s="263"/>
      <c r="G68" s="263"/>
      <c r="H68" s="173"/>
      <c r="I68" s="173"/>
      <c r="J68" s="173"/>
    </row>
    <row r="69" spans="2:10" ht="15" hidden="1" customHeight="1" x14ac:dyDescent="0.2">
      <c r="B69" s="48" t="s">
        <v>45</v>
      </c>
      <c r="C69" s="48"/>
      <c r="D69" s="264"/>
      <c r="E69" s="264"/>
      <c r="F69" s="264"/>
      <c r="G69" s="264"/>
      <c r="H69" s="173"/>
      <c r="I69" s="173"/>
      <c r="J69" s="173"/>
    </row>
    <row r="70" spans="2:10" ht="15" x14ac:dyDescent="0.25">
      <c r="B70" s="240" t="s">
        <v>49</v>
      </c>
      <c r="C70" s="241"/>
      <c r="D70" s="265"/>
      <c r="E70" s="265"/>
      <c r="F70" s="265"/>
      <c r="G70" s="265"/>
      <c r="H70" s="173"/>
      <c r="I70" s="173"/>
      <c r="J70" s="173"/>
    </row>
    <row r="71" spans="2:10" ht="15" x14ac:dyDescent="0.25">
      <c r="B71" s="240" t="s">
        <v>50</v>
      </c>
      <c r="C71" s="241"/>
      <c r="D71" s="265"/>
      <c r="E71" s="265"/>
      <c r="F71" s="265"/>
      <c r="G71" s="265"/>
      <c r="H71" s="173"/>
      <c r="I71" s="173"/>
      <c r="J71" s="173"/>
    </row>
    <row r="72" spans="2:10" ht="15" x14ac:dyDescent="0.25">
      <c r="B72" s="240" t="s">
        <v>51</v>
      </c>
      <c r="C72" s="241"/>
      <c r="D72" s="265"/>
      <c r="E72" s="265"/>
      <c r="F72" s="265"/>
      <c r="G72" s="265"/>
      <c r="H72" s="173"/>
      <c r="I72" s="173"/>
      <c r="J72" s="173"/>
    </row>
    <row r="73" spans="2:10" ht="15" x14ac:dyDescent="0.25">
      <c r="B73" s="240" t="s">
        <v>52</v>
      </c>
      <c r="C73" s="241"/>
      <c r="D73" s="265"/>
      <c r="E73" s="265"/>
      <c r="F73" s="265"/>
      <c r="G73" s="265"/>
      <c r="H73" s="173"/>
      <c r="I73" s="173"/>
      <c r="J73" s="173"/>
    </row>
    <row r="74" spans="2:10" ht="15" x14ac:dyDescent="0.25">
      <c r="B74" s="240" t="s">
        <v>53</v>
      </c>
      <c r="C74" s="241"/>
      <c r="D74" s="262"/>
      <c r="E74" s="262"/>
      <c r="F74" s="262"/>
      <c r="G74" s="262"/>
      <c r="H74" s="173"/>
      <c r="I74" s="173"/>
      <c r="J74" s="173"/>
    </row>
    <row r="75" spans="2:10" ht="14.25" customHeight="1" x14ac:dyDescent="0.25">
      <c r="B75" s="240" t="s">
        <v>54</v>
      </c>
      <c r="C75" s="241"/>
      <c r="D75" s="262"/>
      <c r="E75" s="262"/>
      <c r="F75" s="262"/>
      <c r="G75" s="262"/>
      <c r="H75" s="173"/>
      <c r="I75" s="173"/>
      <c r="J75" s="173"/>
    </row>
    <row r="76" spans="2:10" ht="15" hidden="1" customHeight="1" x14ac:dyDescent="0.2">
      <c r="B76" s="49"/>
      <c r="C76" s="49"/>
      <c r="D76" s="266">
        <f>MOD((VALUE(MID(TEXT(D75,"000000000000000"),15,1))*3+VALUE(MID(TEXT(D75,"000000000000000"),14,1))*7+VALUE(MID(TEXT(D75,"000000000000000"),13,1))*13+VALUE(MID(TEXT(D75,"000000000000000"),12,1))*17+VALUE(MID(TEXT(D75,"000000000000000"),11,1))*19+VALUE(MID(TEXT(D75,"000000000000000"),10,1))*23+VALUE(MID(TEXT(D75,"000000000000000"),9,1))*29+VALUE(MID(TEXT(D75,"000000000000000"),8,1))*37+VALUE(MID(TEXT(D75,"000000000000000"),7,1))*41+VALUE(MID(TEXT(D75,"000000000000000"),6,1))*43+VALUE(MID(TEXT(D75,"000000000000000"),5,1))*47+VALUE(MID(TEXT(D75,"000000000000000"),4,1))*53+VALUE(MID(TEXT(D75,"000000000000000"),3,1))*59+VALUE(MID(TEXT(D75,"000000000000000"),2,1))*67+VALUE(MID(TEXT(D75,"000000000000000"),1,1))*71),11)</f>
        <v>0</v>
      </c>
      <c r="E76" s="266"/>
      <c r="F76" s="266"/>
      <c r="G76" s="266"/>
      <c r="H76" s="173"/>
      <c r="I76" s="173"/>
      <c r="J76" s="173"/>
    </row>
    <row r="77" spans="2:10" ht="15" hidden="1" customHeight="1" x14ac:dyDescent="0.2">
      <c r="B77" s="50" t="s">
        <v>45</v>
      </c>
      <c r="C77" s="50"/>
      <c r="D77" s="268">
        <v>0</v>
      </c>
      <c r="E77" s="268"/>
      <c r="F77" s="268"/>
      <c r="G77" s="268"/>
      <c r="H77" s="173"/>
      <c r="I77" s="173"/>
      <c r="J77" s="173"/>
    </row>
    <row r="78" spans="2:10" ht="15" x14ac:dyDescent="0.25">
      <c r="B78" s="240" t="s">
        <v>49</v>
      </c>
      <c r="C78" s="241"/>
      <c r="D78" s="265"/>
      <c r="E78" s="265"/>
      <c r="F78" s="265"/>
      <c r="G78" s="265"/>
      <c r="H78" s="173"/>
      <c r="I78" s="173"/>
      <c r="J78" s="173"/>
    </row>
    <row r="79" spans="2:10" ht="15" x14ac:dyDescent="0.25">
      <c r="B79" s="240" t="s">
        <v>50</v>
      </c>
      <c r="C79" s="241"/>
      <c r="D79" s="265"/>
      <c r="E79" s="265"/>
      <c r="F79" s="265"/>
      <c r="G79" s="265"/>
      <c r="H79" s="173"/>
      <c r="I79" s="173"/>
      <c r="J79" s="173"/>
    </row>
    <row r="80" spans="2:10" ht="15" x14ac:dyDescent="0.25">
      <c r="B80" s="240" t="s">
        <v>51</v>
      </c>
      <c r="C80" s="241"/>
      <c r="D80" s="265"/>
      <c r="E80" s="265"/>
      <c r="F80" s="265"/>
      <c r="G80" s="265"/>
      <c r="H80" s="173"/>
      <c r="I80" s="173"/>
      <c r="J80" s="173"/>
    </row>
    <row r="81" spans="2:10" ht="15" x14ac:dyDescent="0.25">
      <c r="B81" s="240" t="s">
        <v>52</v>
      </c>
      <c r="C81" s="241"/>
      <c r="D81" s="265"/>
      <c r="E81" s="265"/>
      <c r="F81" s="265"/>
      <c r="G81" s="265"/>
      <c r="H81" s="173"/>
      <c r="I81" s="173"/>
      <c r="J81" s="173"/>
    </row>
    <row r="82" spans="2:10" ht="15" customHeight="1" x14ac:dyDescent="0.2">
      <c r="B82" s="240" t="s">
        <v>55</v>
      </c>
      <c r="C82" s="241"/>
      <c r="D82" s="267"/>
      <c r="E82" s="267"/>
      <c r="F82" s="267"/>
      <c r="G82" s="267"/>
      <c r="H82" s="173"/>
      <c r="I82" s="173"/>
      <c r="J82" s="173"/>
    </row>
    <row r="83" spans="2:10" ht="15" x14ac:dyDescent="0.25">
      <c r="D83" s="58"/>
      <c r="E83" s="70"/>
      <c r="F83" s="70"/>
      <c r="H83" s="173"/>
      <c r="I83" s="173"/>
      <c r="J83" s="173"/>
    </row>
    <row r="84" spans="2:10" ht="15" x14ac:dyDescent="0.25">
      <c r="D84" s="171"/>
      <c r="E84" s="172"/>
      <c r="F84" s="172"/>
      <c r="G84" s="168"/>
      <c r="H84" s="173"/>
      <c r="I84" s="173"/>
      <c r="J84" s="173"/>
    </row>
    <row r="85" spans="2:10" ht="15" x14ac:dyDescent="0.25">
      <c r="B85" s="144" t="s">
        <v>106</v>
      </c>
      <c r="D85" s="171"/>
      <c r="E85" s="172"/>
      <c r="F85" s="172"/>
      <c r="G85" s="168"/>
      <c r="H85" s="173"/>
      <c r="I85" s="173"/>
      <c r="J85" s="173"/>
    </row>
    <row r="86" spans="2:10" ht="15" x14ac:dyDescent="0.25">
      <c r="B86" s="1" t="s">
        <v>174</v>
      </c>
      <c r="D86" s="171"/>
      <c r="E86" s="172"/>
      <c r="F86" s="172"/>
      <c r="G86" s="168"/>
      <c r="H86" s="173"/>
      <c r="I86" s="173"/>
      <c r="J86" s="173"/>
    </row>
    <row r="87" spans="2:10" ht="15" x14ac:dyDescent="0.25">
      <c r="D87" s="171"/>
      <c r="E87" s="172"/>
      <c r="F87" s="172"/>
      <c r="G87" s="168"/>
      <c r="H87" s="173"/>
      <c r="I87" s="173"/>
      <c r="J87" s="173"/>
    </row>
    <row r="88" spans="2:10" ht="15" hidden="1" x14ac:dyDescent="0.25">
      <c r="D88" s="171"/>
      <c r="E88" s="172"/>
      <c r="F88" s="172"/>
      <c r="G88" s="168"/>
      <c r="H88" s="145"/>
      <c r="I88" s="145"/>
      <c r="J88" s="145"/>
    </row>
    <row r="89" spans="2:10" ht="15" hidden="1" x14ac:dyDescent="0.25">
      <c r="D89" s="171"/>
      <c r="E89" s="172"/>
      <c r="F89" s="172"/>
      <c r="G89" s="168"/>
      <c r="H89" s="145"/>
      <c r="I89" s="145"/>
      <c r="J89" s="145"/>
    </row>
    <row r="90" spans="2:10" ht="15" hidden="1" x14ac:dyDescent="0.25">
      <c r="D90" s="171"/>
      <c r="E90" s="172"/>
      <c r="F90" s="172"/>
      <c r="G90" s="168"/>
      <c r="H90" s="145"/>
      <c r="I90" s="145"/>
      <c r="J90" s="145"/>
    </row>
    <row r="91" spans="2:10" ht="15" hidden="1" x14ac:dyDescent="0.25">
      <c r="D91" s="171"/>
      <c r="E91" s="172"/>
      <c r="F91" s="172"/>
      <c r="G91" s="168"/>
      <c r="H91" s="145"/>
      <c r="I91" s="145"/>
      <c r="J91" s="145"/>
    </row>
    <row r="92" spans="2:10" ht="15" hidden="1" x14ac:dyDescent="0.25">
      <c r="D92" s="58"/>
      <c r="E92" s="70"/>
      <c r="F92" s="70"/>
      <c r="H92" s="145"/>
      <c r="I92" s="145"/>
      <c r="J92" s="145"/>
    </row>
    <row r="93" spans="2:10" ht="15" hidden="1" x14ac:dyDescent="0.25">
      <c r="D93" s="58"/>
      <c r="E93" s="70"/>
      <c r="F93" s="70"/>
    </row>
    <row r="94" spans="2:10" ht="15" hidden="1" x14ac:dyDescent="0.25">
      <c r="D94" s="58"/>
      <c r="E94" s="70"/>
      <c r="F94" s="70"/>
    </row>
    <row r="95" spans="2:10" ht="15" hidden="1" x14ac:dyDescent="0.25">
      <c r="D95" s="58"/>
      <c r="E95" s="70"/>
      <c r="F95" s="70"/>
    </row>
    <row r="96" spans="2:10" ht="15" hidden="1" x14ac:dyDescent="0.25">
      <c r="D96" s="58"/>
      <c r="E96" s="70"/>
      <c r="F96" s="70"/>
    </row>
    <row r="97" spans="2:6" ht="15" hidden="1" x14ac:dyDescent="0.25">
      <c r="D97" s="58"/>
      <c r="E97" s="70"/>
      <c r="F97" s="70"/>
    </row>
    <row r="98" spans="2:6" ht="15" hidden="1" x14ac:dyDescent="0.25">
      <c r="D98" s="58"/>
      <c r="E98" s="70"/>
      <c r="F98" s="70"/>
    </row>
    <row r="99" spans="2:6" ht="15" hidden="1" x14ac:dyDescent="0.25">
      <c r="D99" s="58"/>
      <c r="E99" s="70"/>
      <c r="F99" s="70"/>
    </row>
    <row r="100" spans="2:6" ht="15" hidden="1" x14ac:dyDescent="0.25">
      <c r="D100" s="58"/>
      <c r="E100" s="70"/>
      <c r="F100" s="70"/>
    </row>
    <row r="101" spans="2:6" s="59" customFormat="1" ht="15" hidden="1" x14ac:dyDescent="0.25">
      <c r="B101" s="77" t="s">
        <v>33</v>
      </c>
      <c r="D101" s="70"/>
      <c r="E101" s="70"/>
      <c r="F101" s="70"/>
    </row>
    <row r="102" spans="2:6" s="59" customFormat="1" ht="15" hidden="1" x14ac:dyDescent="0.25">
      <c r="B102" s="77" t="s">
        <v>36</v>
      </c>
      <c r="D102" s="70"/>
      <c r="E102" s="70"/>
      <c r="F102" s="70"/>
    </row>
    <row r="103" spans="2:6" s="59" customFormat="1" ht="15" hidden="1" x14ac:dyDescent="0.25">
      <c r="B103" s="77"/>
      <c r="D103" s="70"/>
      <c r="E103" s="70"/>
      <c r="F103" s="70"/>
    </row>
    <row r="104" spans="2:6" s="59" customFormat="1" ht="15" hidden="1" x14ac:dyDescent="0.25">
      <c r="B104" s="78">
        <v>2015</v>
      </c>
      <c r="D104" s="70"/>
      <c r="E104" s="70"/>
      <c r="F104" s="70"/>
    </row>
    <row r="105" spans="2:6" s="59" customFormat="1" ht="15" hidden="1" x14ac:dyDescent="0.25">
      <c r="B105" s="78">
        <v>2016</v>
      </c>
      <c r="D105" s="70"/>
      <c r="E105" s="70"/>
      <c r="F105" s="70"/>
    </row>
    <row r="106" spans="2:6" s="59" customFormat="1" ht="15" hidden="1" x14ac:dyDescent="0.25">
      <c r="B106" s="78">
        <v>2017</v>
      </c>
      <c r="D106" s="70"/>
      <c r="E106" s="70"/>
      <c r="F106" s="70"/>
    </row>
    <row r="107" spans="2:6" s="59" customFormat="1" ht="15" hidden="1" x14ac:dyDescent="0.25">
      <c r="B107" s="78">
        <v>2018</v>
      </c>
      <c r="D107" s="70"/>
      <c r="E107" s="70"/>
      <c r="F107" s="70"/>
    </row>
    <row r="108" spans="2:6" ht="15" hidden="1" x14ac:dyDescent="0.25">
      <c r="B108" s="27"/>
      <c r="D108" s="58"/>
      <c r="E108" s="70"/>
      <c r="F108" s="70"/>
    </row>
    <row r="109" spans="2:6" hidden="1" x14ac:dyDescent="0.15"/>
    <row r="110" spans="2:6" hidden="1" x14ac:dyDescent="0.15"/>
    <row r="111" spans="2:6" hidden="1" x14ac:dyDescent="0.15"/>
    <row r="112" spans="2:6"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x14ac:dyDescent="0.15"/>
    <row r="253" x14ac:dyDescent="0.15"/>
  </sheetData>
  <sheetProtection password="C927" sheet="1" objects="1" scenarios="1" formatCells="0" formatColumns="0" formatRows="0"/>
  <mergeCells count="57">
    <mergeCell ref="D82:G82"/>
    <mergeCell ref="D77:G77"/>
    <mergeCell ref="D78:G78"/>
    <mergeCell ref="D79:G79"/>
    <mergeCell ref="D80:G80"/>
    <mergeCell ref="D81:G81"/>
    <mergeCell ref="D72:G72"/>
    <mergeCell ref="D73:G73"/>
    <mergeCell ref="D74:G74"/>
    <mergeCell ref="D75:G75"/>
    <mergeCell ref="D76:G76"/>
    <mergeCell ref="D67:G67"/>
    <mergeCell ref="D68:G68"/>
    <mergeCell ref="D69:G69"/>
    <mergeCell ref="D70:G70"/>
    <mergeCell ref="D71:G71"/>
    <mergeCell ref="B22:C22"/>
    <mergeCell ref="B16:C16"/>
    <mergeCell ref="B17:C17"/>
    <mergeCell ref="B19:C19"/>
    <mergeCell ref="B20:C20"/>
    <mergeCell ref="B21:C21"/>
    <mergeCell ref="B27:C27"/>
    <mergeCell ref="B67:C67"/>
    <mergeCell ref="B70:C70"/>
    <mergeCell ref="B71:C71"/>
    <mergeCell ref="B52:C52"/>
    <mergeCell ref="B53:C53"/>
    <mergeCell ref="B54:C54"/>
    <mergeCell ref="B56:C56"/>
    <mergeCell ref="B59:C59"/>
    <mergeCell ref="B61:C61"/>
    <mergeCell ref="B63:C63"/>
    <mergeCell ref="B50:C50"/>
    <mergeCell ref="B58:C58"/>
    <mergeCell ref="B57:C57"/>
    <mergeCell ref="B81:C81"/>
    <mergeCell ref="B82:C82"/>
    <mergeCell ref="B32:C32"/>
    <mergeCell ref="B55:C55"/>
    <mergeCell ref="B73:C73"/>
    <mergeCell ref="B74:C74"/>
    <mergeCell ref="B75:C75"/>
    <mergeCell ref="B78:C78"/>
    <mergeCell ref="B79:C79"/>
    <mergeCell ref="B80:C80"/>
    <mergeCell ref="B72:C72"/>
    <mergeCell ref="B62:C62"/>
    <mergeCell ref="B47:C47"/>
    <mergeCell ref="B48:C48"/>
    <mergeCell ref="B49:C49"/>
    <mergeCell ref="B51:C51"/>
    <mergeCell ref="B11:C11"/>
    <mergeCell ref="B13:C13"/>
    <mergeCell ref="B8:C8"/>
    <mergeCell ref="B9:C9"/>
    <mergeCell ref="B10:C10"/>
  </mergeCells>
  <dataValidations xWindow="1142" yWindow="266" count="18">
    <dataValidation allowBlank="1" showInputMessage="1" showErrorMessage="1" promptTitle="Lea detenidamente" prompt="Por un tema de interpretación de la norma  hemos dejado  2 opciones  para que sea el declarante (Del numeral 4 del artículo 19 del ET) el que seleccionen de la casilla anterior 1 o 2. " sqref="D65494 JA65494 SW65494 ACS65494 AMO65494 AWK65494 BGG65494 BQC65494 BZY65494 CJU65494 CTQ65494 DDM65494 DNI65494 DXE65494 EHA65494 EQW65494 FAS65494 FKO65494 FUK65494 GEG65494 GOC65494 GXY65494 HHU65494 HRQ65494 IBM65494 ILI65494 IVE65494 JFA65494 JOW65494 JYS65494 KIO65494 KSK65494 LCG65494 LMC65494 LVY65494 MFU65494 MPQ65494 MZM65494 NJI65494 NTE65494 ODA65494 OMW65494 OWS65494 PGO65494 PQK65494 QAG65494 QKC65494 QTY65494 RDU65494 RNQ65494 RXM65494 SHI65494 SRE65494 TBA65494 TKW65494 TUS65494 UEO65494 UOK65494 UYG65494 VIC65494 VRY65494 WBU65494 WLQ65494 WVM65494 D131030 JA131030 SW131030 ACS131030 AMO131030 AWK131030 BGG131030 BQC131030 BZY131030 CJU131030 CTQ131030 DDM131030 DNI131030 DXE131030 EHA131030 EQW131030 FAS131030 FKO131030 FUK131030 GEG131030 GOC131030 GXY131030 HHU131030 HRQ131030 IBM131030 ILI131030 IVE131030 JFA131030 JOW131030 JYS131030 KIO131030 KSK131030 LCG131030 LMC131030 LVY131030 MFU131030 MPQ131030 MZM131030 NJI131030 NTE131030 ODA131030 OMW131030 OWS131030 PGO131030 PQK131030 QAG131030 QKC131030 QTY131030 RDU131030 RNQ131030 RXM131030 SHI131030 SRE131030 TBA131030 TKW131030 TUS131030 UEO131030 UOK131030 UYG131030 VIC131030 VRY131030 WBU131030 WLQ131030 WVM131030 D196566 JA196566 SW196566 ACS196566 AMO196566 AWK196566 BGG196566 BQC196566 BZY196566 CJU196566 CTQ196566 DDM196566 DNI196566 DXE196566 EHA196566 EQW196566 FAS196566 FKO196566 FUK196566 GEG196566 GOC196566 GXY196566 HHU196566 HRQ196566 IBM196566 ILI196566 IVE196566 JFA196566 JOW196566 JYS196566 KIO196566 KSK196566 LCG196566 LMC196566 LVY196566 MFU196566 MPQ196566 MZM196566 NJI196566 NTE196566 ODA196566 OMW196566 OWS196566 PGO196566 PQK196566 QAG196566 QKC196566 QTY196566 RDU196566 RNQ196566 RXM196566 SHI196566 SRE196566 TBA196566 TKW196566 TUS196566 UEO196566 UOK196566 UYG196566 VIC196566 VRY196566 WBU196566 WLQ196566 WVM196566 D262102 JA262102 SW262102 ACS262102 AMO262102 AWK262102 BGG262102 BQC262102 BZY262102 CJU262102 CTQ262102 DDM262102 DNI262102 DXE262102 EHA262102 EQW262102 FAS262102 FKO262102 FUK262102 GEG262102 GOC262102 GXY262102 HHU262102 HRQ262102 IBM262102 ILI262102 IVE262102 JFA262102 JOW262102 JYS262102 KIO262102 KSK262102 LCG262102 LMC262102 LVY262102 MFU262102 MPQ262102 MZM262102 NJI262102 NTE262102 ODA262102 OMW262102 OWS262102 PGO262102 PQK262102 QAG262102 QKC262102 QTY262102 RDU262102 RNQ262102 RXM262102 SHI262102 SRE262102 TBA262102 TKW262102 TUS262102 UEO262102 UOK262102 UYG262102 VIC262102 VRY262102 WBU262102 WLQ262102 WVM262102 D327638 JA327638 SW327638 ACS327638 AMO327638 AWK327638 BGG327638 BQC327638 BZY327638 CJU327638 CTQ327638 DDM327638 DNI327638 DXE327638 EHA327638 EQW327638 FAS327638 FKO327638 FUK327638 GEG327638 GOC327638 GXY327638 HHU327638 HRQ327638 IBM327638 ILI327638 IVE327638 JFA327638 JOW327638 JYS327638 KIO327638 KSK327638 LCG327638 LMC327638 LVY327638 MFU327638 MPQ327638 MZM327638 NJI327638 NTE327638 ODA327638 OMW327638 OWS327638 PGO327638 PQK327638 QAG327638 QKC327638 QTY327638 RDU327638 RNQ327638 RXM327638 SHI327638 SRE327638 TBA327638 TKW327638 TUS327638 UEO327638 UOK327638 UYG327638 VIC327638 VRY327638 WBU327638 WLQ327638 WVM327638 D393174 JA393174 SW393174 ACS393174 AMO393174 AWK393174 BGG393174 BQC393174 BZY393174 CJU393174 CTQ393174 DDM393174 DNI393174 DXE393174 EHA393174 EQW393174 FAS393174 FKO393174 FUK393174 GEG393174 GOC393174 GXY393174 HHU393174 HRQ393174 IBM393174 ILI393174 IVE393174 JFA393174 JOW393174 JYS393174 KIO393174 KSK393174 LCG393174 LMC393174 LVY393174 MFU393174 MPQ393174 MZM393174 NJI393174 NTE393174 ODA393174 OMW393174 OWS393174 PGO393174 PQK393174 QAG393174 QKC393174 QTY393174 RDU393174 RNQ393174 RXM393174 SHI393174 SRE393174 TBA393174 TKW393174 TUS393174 UEO393174 UOK393174 UYG393174 VIC393174 VRY393174 WBU393174 WLQ393174 WVM393174 D458710 JA458710 SW458710 ACS458710 AMO458710 AWK458710 BGG458710 BQC458710 BZY458710 CJU458710 CTQ458710 DDM458710 DNI458710 DXE458710 EHA458710 EQW458710 FAS458710 FKO458710 FUK458710 GEG458710 GOC458710 GXY458710 HHU458710 HRQ458710 IBM458710 ILI458710 IVE458710 JFA458710 JOW458710 JYS458710 KIO458710 KSK458710 LCG458710 LMC458710 LVY458710 MFU458710 MPQ458710 MZM458710 NJI458710 NTE458710 ODA458710 OMW458710 OWS458710 PGO458710 PQK458710 QAG458710 QKC458710 QTY458710 RDU458710 RNQ458710 RXM458710 SHI458710 SRE458710 TBA458710 TKW458710 TUS458710 UEO458710 UOK458710 UYG458710 VIC458710 VRY458710 WBU458710 WLQ458710 WVM458710 D524246 JA524246 SW524246 ACS524246 AMO524246 AWK524246 BGG524246 BQC524246 BZY524246 CJU524246 CTQ524246 DDM524246 DNI524246 DXE524246 EHA524246 EQW524246 FAS524246 FKO524246 FUK524246 GEG524246 GOC524246 GXY524246 HHU524246 HRQ524246 IBM524246 ILI524246 IVE524246 JFA524246 JOW524246 JYS524246 KIO524246 KSK524246 LCG524246 LMC524246 LVY524246 MFU524246 MPQ524246 MZM524246 NJI524246 NTE524246 ODA524246 OMW524246 OWS524246 PGO524246 PQK524246 QAG524246 QKC524246 QTY524246 RDU524246 RNQ524246 RXM524246 SHI524246 SRE524246 TBA524246 TKW524246 TUS524246 UEO524246 UOK524246 UYG524246 VIC524246 VRY524246 WBU524246 WLQ524246 WVM524246 D589782 JA589782 SW589782 ACS589782 AMO589782 AWK589782 BGG589782 BQC589782 BZY589782 CJU589782 CTQ589782 DDM589782 DNI589782 DXE589782 EHA589782 EQW589782 FAS589782 FKO589782 FUK589782 GEG589782 GOC589782 GXY589782 HHU589782 HRQ589782 IBM589782 ILI589782 IVE589782 JFA589782 JOW589782 JYS589782 KIO589782 KSK589782 LCG589782 LMC589782 LVY589782 MFU589782 MPQ589782 MZM589782 NJI589782 NTE589782 ODA589782 OMW589782 OWS589782 PGO589782 PQK589782 QAG589782 QKC589782 QTY589782 RDU589782 RNQ589782 RXM589782 SHI589782 SRE589782 TBA589782 TKW589782 TUS589782 UEO589782 UOK589782 UYG589782 VIC589782 VRY589782 WBU589782 WLQ589782 WVM589782 D655318 JA655318 SW655318 ACS655318 AMO655318 AWK655318 BGG655318 BQC655318 BZY655318 CJU655318 CTQ655318 DDM655318 DNI655318 DXE655318 EHA655318 EQW655318 FAS655318 FKO655318 FUK655318 GEG655318 GOC655318 GXY655318 HHU655318 HRQ655318 IBM655318 ILI655318 IVE655318 JFA655318 JOW655318 JYS655318 KIO655318 KSK655318 LCG655318 LMC655318 LVY655318 MFU655318 MPQ655318 MZM655318 NJI655318 NTE655318 ODA655318 OMW655318 OWS655318 PGO655318 PQK655318 QAG655318 QKC655318 QTY655318 RDU655318 RNQ655318 RXM655318 SHI655318 SRE655318 TBA655318 TKW655318 TUS655318 UEO655318 UOK655318 UYG655318 VIC655318 VRY655318 WBU655318 WLQ655318 WVM655318 D720854 JA720854 SW720854 ACS720854 AMO720854 AWK720854 BGG720854 BQC720854 BZY720854 CJU720854 CTQ720854 DDM720854 DNI720854 DXE720854 EHA720854 EQW720854 FAS720854 FKO720854 FUK720854 GEG720854 GOC720854 GXY720854 HHU720854 HRQ720854 IBM720854 ILI720854 IVE720854 JFA720854 JOW720854 JYS720854 KIO720854 KSK720854 LCG720854 LMC720854 LVY720854 MFU720854 MPQ720854 MZM720854 NJI720854 NTE720854 ODA720854 OMW720854 OWS720854 PGO720854 PQK720854 QAG720854 QKC720854 QTY720854 RDU720854 RNQ720854 RXM720854 SHI720854 SRE720854 TBA720854 TKW720854 TUS720854 UEO720854 UOK720854 UYG720854 VIC720854 VRY720854 WBU720854 WLQ720854 WVM720854 D786390 JA786390 SW786390 ACS786390 AMO786390 AWK786390 BGG786390 BQC786390 BZY786390 CJU786390 CTQ786390 DDM786390 DNI786390 DXE786390 EHA786390 EQW786390 FAS786390 FKO786390 FUK786390 GEG786390 GOC786390 GXY786390 HHU786390 HRQ786390 IBM786390 ILI786390 IVE786390 JFA786390 JOW786390 JYS786390 KIO786390 KSK786390 LCG786390 LMC786390 LVY786390 MFU786390 MPQ786390 MZM786390 NJI786390 NTE786390 ODA786390 OMW786390 OWS786390 PGO786390 PQK786390 QAG786390 QKC786390 QTY786390 RDU786390 RNQ786390 RXM786390 SHI786390 SRE786390 TBA786390 TKW786390 TUS786390 UEO786390 UOK786390 UYG786390 VIC786390 VRY786390 WBU786390 WLQ786390 WVM786390 D851926 JA851926 SW851926 ACS851926 AMO851926 AWK851926 BGG851926 BQC851926 BZY851926 CJU851926 CTQ851926 DDM851926 DNI851926 DXE851926 EHA851926 EQW851926 FAS851926 FKO851926 FUK851926 GEG851926 GOC851926 GXY851926 HHU851926 HRQ851926 IBM851926 ILI851926 IVE851926 JFA851926 JOW851926 JYS851926 KIO851926 KSK851926 LCG851926 LMC851926 LVY851926 MFU851926 MPQ851926 MZM851926 NJI851926 NTE851926 ODA851926 OMW851926 OWS851926 PGO851926 PQK851926 QAG851926 QKC851926 QTY851926 RDU851926 RNQ851926 RXM851926 SHI851926 SRE851926 TBA851926 TKW851926 TUS851926 UEO851926 UOK851926 UYG851926 VIC851926 VRY851926 WBU851926 WLQ851926 WVM851926 D917462 JA917462 SW917462 ACS917462 AMO917462 AWK917462 BGG917462 BQC917462 BZY917462 CJU917462 CTQ917462 DDM917462 DNI917462 DXE917462 EHA917462 EQW917462 FAS917462 FKO917462 FUK917462 GEG917462 GOC917462 GXY917462 HHU917462 HRQ917462 IBM917462 ILI917462 IVE917462 JFA917462 JOW917462 JYS917462 KIO917462 KSK917462 LCG917462 LMC917462 LVY917462 MFU917462 MPQ917462 MZM917462 NJI917462 NTE917462 ODA917462 OMW917462 OWS917462 PGO917462 PQK917462 QAG917462 QKC917462 QTY917462 RDU917462 RNQ917462 RXM917462 SHI917462 SRE917462 TBA917462 TKW917462 TUS917462 UEO917462 UOK917462 UYG917462 VIC917462 VRY917462 WBU917462 WLQ917462 WVM917462 D982998 JA982998 SW982998 ACS982998 AMO982998 AWK982998 BGG982998 BQC982998 BZY982998 CJU982998 CTQ982998 DDM982998 DNI982998 DXE982998 EHA982998 EQW982998 FAS982998 FKO982998 FUK982998 GEG982998 GOC982998 GXY982998 HHU982998 HRQ982998 IBM982998 ILI982998 IVE982998 JFA982998 JOW982998 JYS982998 KIO982998 KSK982998 LCG982998 LMC982998 LVY982998 MFU982998 MPQ982998 MZM982998 NJI982998 NTE982998 ODA982998 OMW982998 OWS982998 PGO982998 PQK982998 QAG982998 QKC982998 QTY982998 RDU982998 RNQ982998 RXM982998 SHI982998 SRE982998 TBA982998 TKW982998 TUS982998 UEO982998 UOK982998 UYG982998 VIC982998 VRY982998 WBU982998 WLQ982998 WVM982998"/>
    <dataValidation type="list" allowBlank="1" showInputMessage="1" showErrorMessage="1" prompt="1  : Descuenta el 100% de los aportes de sus asociados_x000a__x000a_2  : Descuenta el valor  patrimonial neto de los aportes de sus _x000a_asociados" sqref="WVL982998 C65494 IZ65494 SV65494 ACR65494 AMN65494 AWJ65494 BGF65494 BQB65494 BZX65494 CJT65494 CTP65494 DDL65494 DNH65494 DXD65494 EGZ65494 EQV65494 FAR65494 FKN65494 FUJ65494 GEF65494 GOB65494 GXX65494 HHT65494 HRP65494 IBL65494 ILH65494 IVD65494 JEZ65494 JOV65494 JYR65494 KIN65494 KSJ65494 LCF65494 LMB65494 LVX65494 MFT65494 MPP65494 MZL65494 NJH65494 NTD65494 OCZ65494 OMV65494 OWR65494 PGN65494 PQJ65494 QAF65494 QKB65494 QTX65494 RDT65494 RNP65494 RXL65494 SHH65494 SRD65494 TAZ65494 TKV65494 TUR65494 UEN65494 UOJ65494 UYF65494 VIB65494 VRX65494 WBT65494 WLP65494 WVL65494 C131030 IZ131030 SV131030 ACR131030 AMN131030 AWJ131030 BGF131030 BQB131030 BZX131030 CJT131030 CTP131030 DDL131030 DNH131030 DXD131030 EGZ131030 EQV131030 FAR131030 FKN131030 FUJ131030 GEF131030 GOB131030 GXX131030 HHT131030 HRP131030 IBL131030 ILH131030 IVD131030 JEZ131030 JOV131030 JYR131030 KIN131030 KSJ131030 LCF131030 LMB131030 LVX131030 MFT131030 MPP131030 MZL131030 NJH131030 NTD131030 OCZ131030 OMV131030 OWR131030 PGN131030 PQJ131030 QAF131030 QKB131030 QTX131030 RDT131030 RNP131030 RXL131030 SHH131030 SRD131030 TAZ131030 TKV131030 TUR131030 UEN131030 UOJ131030 UYF131030 VIB131030 VRX131030 WBT131030 WLP131030 WVL131030 C196566 IZ196566 SV196566 ACR196566 AMN196566 AWJ196566 BGF196566 BQB196566 BZX196566 CJT196566 CTP196566 DDL196566 DNH196566 DXD196566 EGZ196566 EQV196566 FAR196566 FKN196566 FUJ196566 GEF196566 GOB196566 GXX196566 HHT196566 HRP196566 IBL196566 ILH196566 IVD196566 JEZ196566 JOV196566 JYR196566 KIN196566 KSJ196566 LCF196566 LMB196566 LVX196566 MFT196566 MPP196566 MZL196566 NJH196566 NTD196566 OCZ196566 OMV196566 OWR196566 PGN196566 PQJ196566 QAF196566 QKB196566 QTX196566 RDT196566 RNP196566 RXL196566 SHH196566 SRD196566 TAZ196566 TKV196566 TUR196566 UEN196566 UOJ196566 UYF196566 VIB196566 VRX196566 WBT196566 WLP196566 WVL196566 C262102 IZ262102 SV262102 ACR262102 AMN262102 AWJ262102 BGF262102 BQB262102 BZX262102 CJT262102 CTP262102 DDL262102 DNH262102 DXD262102 EGZ262102 EQV262102 FAR262102 FKN262102 FUJ262102 GEF262102 GOB262102 GXX262102 HHT262102 HRP262102 IBL262102 ILH262102 IVD262102 JEZ262102 JOV262102 JYR262102 KIN262102 KSJ262102 LCF262102 LMB262102 LVX262102 MFT262102 MPP262102 MZL262102 NJH262102 NTD262102 OCZ262102 OMV262102 OWR262102 PGN262102 PQJ262102 QAF262102 QKB262102 QTX262102 RDT262102 RNP262102 RXL262102 SHH262102 SRD262102 TAZ262102 TKV262102 TUR262102 UEN262102 UOJ262102 UYF262102 VIB262102 VRX262102 WBT262102 WLP262102 WVL262102 C327638 IZ327638 SV327638 ACR327638 AMN327638 AWJ327638 BGF327638 BQB327638 BZX327638 CJT327638 CTP327638 DDL327638 DNH327638 DXD327638 EGZ327638 EQV327638 FAR327638 FKN327638 FUJ327638 GEF327638 GOB327638 GXX327638 HHT327638 HRP327638 IBL327638 ILH327638 IVD327638 JEZ327638 JOV327638 JYR327638 KIN327638 KSJ327638 LCF327638 LMB327638 LVX327638 MFT327638 MPP327638 MZL327638 NJH327638 NTD327638 OCZ327638 OMV327638 OWR327638 PGN327638 PQJ327638 QAF327638 QKB327638 QTX327638 RDT327638 RNP327638 RXL327638 SHH327638 SRD327638 TAZ327638 TKV327638 TUR327638 UEN327638 UOJ327638 UYF327638 VIB327638 VRX327638 WBT327638 WLP327638 WVL327638 C393174 IZ393174 SV393174 ACR393174 AMN393174 AWJ393174 BGF393174 BQB393174 BZX393174 CJT393174 CTP393174 DDL393174 DNH393174 DXD393174 EGZ393174 EQV393174 FAR393174 FKN393174 FUJ393174 GEF393174 GOB393174 GXX393174 HHT393174 HRP393174 IBL393174 ILH393174 IVD393174 JEZ393174 JOV393174 JYR393174 KIN393174 KSJ393174 LCF393174 LMB393174 LVX393174 MFT393174 MPP393174 MZL393174 NJH393174 NTD393174 OCZ393174 OMV393174 OWR393174 PGN393174 PQJ393174 QAF393174 QKB393174 QTX393174 RDT393174 RNP393174 RXL393174 SHH393174 SRD393174 TAZ393174 TKV393174 TUR393174 UEN393174 UOJ393174 UYF393174 VIB393174 VRX393174 WBT393174 WLP393174 WVL393174 C458710 IZ458710 SV458710 ACR458710 AMN458710 AWJ458710 BGF458710 BQB458710 BZX458710 CJT458710 CTP458710 DDL458710 DNH458710 DXD458710 EGZ458710 EQV458710 FAR458710 FKN458710 FUJ458710 GEF458710 GOB458710 GXX458710 HHT458710 HRP458710 IBL458710 ILH458710 IVD458710 JEZ458710 JOV458710 JYR458710 KIN458710 KSJ458710 LCF458710 LMB458710 LVX458710 MFT458710 MPP458710 MZL458710 NJH458710 NTD458710 OCZ458710 OMV458710 OWR458710 PGN458710 PQJ458710 QAF458710 QKB458710 QTX458710 RDT458710 RNP458710 RXL458710 SHH458710 SRD458710 TAZ458710 TKV458710 TUR458710 UEN458710 UOJ458710 UYF458710 VIB458710 VRX458710 WBT458710 WLP458710 WVL458710 C524246 IZ524246 SV524246 ACR524246 AMN524246 AWJ524246 BGF524246 BQB524246 BZX524246 CJT524246 CTP524246 DDL524246 DNH524246 DXD524246 EGZ524246 EQV524246 FAR524246 FKN524246 FUJ524246 GEF524246 GOB524246 GXX524246 HHT524246 HRP524246 IBL524246 ILH524246 IVD524246 JEZ524246 JOV524246 JYR524246 KIN524246 KSJ524246 LCF524246 LMB524246 LVX524246 MFT524246 MPP524246 MZL524246 NJH524246 NTD524246 OCZ524246 OMV524246 OWR524246 PGN524246 PQJ524246 QAF524246 QKB524246 QTX524246 RDT524246 RNP524246 RXL524246 SHH524246 SRD524246 TAZ524246 TKV524246 TUR524246 UEN524246 UOJ524246 UYF524246 VIB524246 VRX524246 WBT524246 WLP524246 WVL524246 C589782 IZ589782 SV589782 ACR589782 AMN589782 AWJ589782 BGF589782 BQB589782 BZX589782 CJT589782 CTP589782 DDL589782 DNH589782 DXD589782 EGZ589782 EQV589782 FAR589782 FKN589782 FUJ589782 GEF589782 GOB589782 GXX589782 HHT589782 HRP589782 IBL589782 ILH589782 IVD589782 JEZ589782 JOV589782 JYR589782 KIN589782 KSJ589782 LCF589782 LMB589782 LVX589782 MFT589782 MPP589782 MZL589782 NJH589782 NTD589782 OCZ589782 OMV589782 OWR589782 PGN589782 PQJ589782 QAF589782 QKB589782 QTX589782 RDT589782 RNP589782 RXL589782 SHH589782 SRD589782 TAZ589782 TKV589782 TUR589782 UEN589782 UOJ589782 UYF589782 VIB589782 VRX589782 WBT589782 WLP589782 WVL589782 C655318 IZ655318 SV655318 ACR655318 AMN655318 AWJ655318 BGF655318 BQB655318 BZX655318 CJT655318 CTP655318 DDL655318 DNH655318 DXD655318 EGZ655318 EQV655318 FAR655318 FKN655318 FUJ655318 GEF655318 GOB655318 GXX655318 HHT655318 HRP655318 IBL655318 ILH655318 IVD655318 JEZ655318 JOV655318 JYR655318 KIN655318 KSJ655318 LCF655318 LMB655318 LVX655318 MFT655318 MPP655318 MZL655318 NJH655318 NTD655318 OCZ655318 OMV655318 OWR655318 PGN655318 PQJ655318 QAF655318 QKB655318 QTX655318 RDT655318 RNP655318 RXL655318 SHH655318 SRD655318 TAZ655318 TKV655318 TUR655318 UEN655318 UOJ655318 UYF655318 VIB655318 VRX655318 WBT655318 WLP655318 WVL655318 C720854 IZ720854 SV720854 ACR720854 AMN720854 AWJ720854 BGF720854 BQB720854 BZX720854 CJT720854 CTP720854 DDL720854 DNH720854 DXD720854 EGZ720854 EQV720854 FAR720854 FKN720854 FUJ720854 GEF720854 GOB720854 GXX720854 HHT720854 HRP720854 IBL720854 ILH720854 IVD720854 JEZ720854 JOV720854 JYR720854 KIN720854 KSJ720854 LCF720854 LMB720854 LVX720854 MFT720854 MPP720854 MZL720854 NJH720854 NTD720854 OCZ720854 OMV720854 OWR720854 PGN720854 PQJ720854 QAF720854 QKB720854 QTX720854 RDT720854 RNP720854 RXL720854 SHH720854 SRD720854 TAZ720854 TKV720854 TUR720854 UEN720854 UOJ720854 UYF720854 VIB720854 VRX720854 WBT720854 WLP720854 WVL720854 C786390 IZ786390 SV786390 ACR786390 AMN786390 AWJ786390 BGF786390 BQB786390 BZX786390 CJT786390 CTP786390 DDL786390 DNH786390 DXD786390 EGZ786390 EQV786390 FAR786390 FKN786390 FUJ786390 GEF786390 GOB786390 GXX786390 HHT786390 HRP786390 IBL786390 ILH786390 IVD786390 JEZ786390 JOV786390 JYR786390 KIN786390 KSJ786390 LCF786390 LMB786390 LVX786390 MFT786390 MPP786390 MZL786390 NJH786390 NTD786390 OCZ786390 OMV786390 OWR786390 PGN786390 PQJ786390 QAF786390 QKB786390 QTX786390 RDT786390 RNP786390 RXL786390 SHH786390 SRD786390 TAZ786390 TKV786390 TUR786390 UEN786390 UOJ786390 UYF786390 VIB786390 VRX786390 WBT786390 WLP786390 WVL786390 C851926 IZ851926 SV851926 ACR851926 AMN851926 AWJ851926 BGF851926 BQB851926 BZX851926 CJT851926 CTP851926 DDL851926 DNH851926 DXD851926 EGZ851926 EQV851926 FAR851926 FKN851926 FUJ851926 GEF851926 GOB851926 GXX851926 HHT851926 HRP851926 IBL851926 ILH851926 IVD851926 JEZ851926 JOV851926 JYR851926 KIN851926 KSJ851926 LCF851926 LMB851926 LVX851926 MFT851926 MPP851926 MZL851926 NJH851926 NTD851926 OCZ851926 OMV851926 OWR851926 PGN851926 PQJ851926 QAF851926 QKB851926 QTX851926 RDT851926 RNP851926 RXL851926 SHH851926 SRD851926 TAZ851926 TKV851926 TUR851926 UEN851926 UOJ851926 UYF851926 VIB851926 VRX851926 WBT851926 WLP851926 WVL851926 C917462 IZ917462 SV917462 ACR917462 AMN917462 AWJ917462 BGF917462 BQB917462 BZX917462 CJT917462 CTP917462 DDL917462 DNH917462 DXD917462 EGZ917462 EQV917462 FAR917462 FKN917462 FUJ917462 GEF917462 GOB917462 GXX917462 HHT917462 HRP917462 IBL917462 ILH917462 IVD917462 JEZ917462 JOV917462 JYR917462 KIN917462 KSJ917462 LCF917462 LMB917462 LVX917462 MFT917462 MPP917462 MZL917462 NJH917462 NTD917462 OCZ917462 OMV917462 OWR917462 PGN917462 PQJ917462 QAF917462 QKB917462 QTX917462 RDT917462 RNP917462 RXL917462 SHH917462 SRD917462 TAZ917462 TKV917462 TUR917462 UEN917462 UOJ917462 UYF917462 VIB917462 VRX917462 WBT917462 WLP917462 WVL917462 C982998 IZ982998 SV982998 ACR982998 AMN982998 AWJ982998 BGF982998 BQB982998 BZX982998 CJT982998 CTP982998 DDL982998 DNH982998 DXD982998 EGZ982998 EQV982998 FAR982998 FKN982998 FUJ982998 GEF982998 GOB982998 GXX982998 HHT982998 HRP982998 IBL982998 ILH982998 IVD982998 JEZ982998 JOV982998 JYR982998 KIN982998 KSJ982998 LCF982998 LMB982998 LVX982998 MFT982998 MPP982998 MZL982998 NJH982998 NTD982998 OCZ982998 OMV982998 OWR982998 PGN982998 PQJ982998 QAF982998 QKB982998 QTX982998 RDT982998 RNP982998 RXL982998 SHH982998 SRD982998 TAZ982998 TKV982998 TUR982998 UEN982998 UOJ982998 UYF982998 VIB982998 VRX982998 WBT982998 WLP982998">
      <formula1>#REF!</formula1>
    </dataValidation>
    <dataValidation allowBlank="1" showInputMessage="1" showErrorMessage="1" prompt="Digite los datos del representante legal, cuando  el que firma la declaración es   representante del Declarante y figura en el respectivo RUT." sqref="D67:D73 D65460:D65466 JA65460:JA65466 SW65460:SW65466 ACS65460:ACS65466 AMO65460:AMO65466 AWK65460:AWK65466 BGG65460:BGG65466 BQC65460:BQC65466 BZY65460:BZY65466 CJU65460:CJU65466 CTQ65460:CTQ65466 DDM65460:DDM65466 DNI65460:DNI65466 DXE65460:DXE65466 EHA65460:EHA65466 EQW65460:EQW65466 FAS65460:FAS65466 FKO65460:FKO65466 FUK65460:FUK65466 GEG65460:GEG65466 GOC65460:GOC65466 GXY65460:GXY65466 HHU65460:HHU65466 HRQ65460:HRQ65466 IBM65460:IBM65466 ILI65460:ILI65466 IVE65460:IVE65466 JFA65460:JFA65466 JOW65460:JOW65466 JYS65460:JYS65466 KIO65460:KIO65466 KSK65460:KSK65466 LCG65460:LCG65466 LMC65460:LMC65466 LVY65460:LVY65466 MFU65460:MFU65466 MPQ65460:MPQ65466 MZM65460:MZM65466 NJI65460:NJI65466 NTE65460:NTE65466 ODA65460:ODA65466 OMW65460:OMW65466 OWS65460:OWS65466 PGO65460:PGO65466 PQK65460:PQK65466 QAG65460:QAG65466 QKC65460:QKC65466 QTY65460:QTY65466 RDU65460:RDU65466 RNQ65460:RNQ65466 RXM65460:RXM65466 SHI65460:SHI65466 SRE65460:SRE65466 TBA65460:TBA65466 TKW65460:TKW65466 TUS65460:TUS65466 UEO65460:UEO65466 UOK65460:UOK65466 UYG65460:UYG65466 VIC65460:VIC65466 VRY65460:VRY65466 WBU65460:WBU65466 WLQ65460:WLQ65466 WVM65460:WVM65466 D130996:D131002 JA130996:JA131002 SW130996:SW131002 ACS130996:ACS131002 AMO130996:AMO131002 AWK130996:AWK131002 BGG130996:BGG131002 BQC130996:BQC131002 BZY130996:BZY131002 CJU130996:CJU131002 CTQ130996:CTQ131002 DDM130996:DDM131002 DNI130996:DNI131002 DXE130996:DXE131002 EHA130996:EHA131002 EQW130996:EQW131002 FAS130996:FAS131002 FKO130996:FKO131002 FUK130996:FUK131002 GEG130996:GEG131002 GOC130996:GOC131002 GXY130996:GXY131002 HHU130996:HHU131002 HRQ130996:HRQ131002 IBM130996:IBM131002 ILI130996:ILI131002 IVE130996:IVE131002 JFA130996:JFA131002 JOW130996:JOW131002 JYS130996:JYS131002 KIO130996:KIO131002 KSK130996:KSK131002 LCG130996:LCG131002 LMC130996:LMC131002 LVY130996:LVY131002 MFU130996:MFU131002 MPQ130996:MPQ131002 MZM130996:MZM131002 NJI130996:NJI131002 NTE130996:NTE131002 ODA130996:ODA131002 OMW130996:OMW131002 OWS130996:OWS131002 PGO130996:PGO131002 PQK130996:PQK131002 QAG130996:QAG131002 QKC130996:QKC131002 QTY130996:QTY131002 RDU130996:RDU131002 RNQ130996:RNQ131002 RXM130996:RXM131002 SHI130996:SHI131002 SRE130996:SRE131002 TBA130996:TBA131002 TKW130996:TKW131002 TUS130996:TUS131002 UEO130996:UEO131002 UOK130996:UOK131002 UYG130996:UYG131002 VIC130996:VIC131002 VRY130996:VRY131002 WBU130996:WBU131002 WLQ130996:WLQ131002 WVM130996:WVM131002 D196532:D196538 JA196532:JA196538 SW196532:SW196538 ACS196532:ACS196538 AMO196532:AMO196538 AWK196532:AWK196538 BGG196532:BGG196538 BQC196532:BQC196538 BZY196532:BZY196538 CJU196532:CJU196538 CTQ196532:CTQ196538 DDM196532:DDM196538 DNI196532:DNI196538 DXE196532:DXE196538 EHA196532:EHA196538 EQW196532:EQW196538 FAS196532:FAS196538 FKO196532:FKO196538 FUK196532:FUK196538 GEG196532:GEG196538 GOC196532:GOC196538 GXY196532:GXY196538 HHU196532:HHU196538 HRQ196532:HRQ196538 IBM196532:IBM196538 ILI196532:ILI196538 IVE196532:IVE196538 JFA196532:JFA196538 JOW196532:JOW196538 JYS196532:JYS196538 KIO196532:KIO196538 KSK196532:KSK196538 LCG196532:LCG196538 LMC196532:LMC196538 LVY196532:LVY196538 MFU196532:MFU196538 MPQ196532:MPQ196538 MZM196532:MZM196538 NJI196532:NJI196538 NTE196532:NTE196538 ODA196532:ODA196538 OMW196532:OMW196538 OWS196532:OWS196538 PGO196532:PGO196538 PQK196532:PQK196538 QAG196532:QAG196538 QKC196532:QKC196538 QTY196532:QTY196538 RDU196532:RDU196538 RNQ196532:RNQ196538 RXM196532:RXM196538 SHI196532:SHI196538 SRE196532:SRE196538 TBA196532:TBA196538 TKW196532:TKW196538 TUS196532:TUS196538 UEO196532:UEO196538 UOK196532:UOK196538 UYG196532:UYG196538 VIC196532:VIC196538 VRY196532:VRY196538 WBU196532:WBU196538 WLQ196532:WLQ196538 WVM196532:WVM196538 D262068:D262074 JA262068:JA262074 SW262068:SW262074 ACS262068:ACS262074 AMO262068:AMO262074 AWK262068:AWK262074 BGG262068:BGG262074 BQC262068:BQC262074 BZY262068:BZY262074 CJU262068:CJU262074 CTQ262068:CTQ262074 DDM262068:DDM262074 DNI262068:DNI262074 DXE262068:DXE262074 EHA262068:EHA262074 EQW262068:EQW262074 FAS262068:FAS262074 FKO262068:FKO262074 FUK262068:FUK262074 GEG262068:GEG262074 GOC262068:GOC262074 GXY262068:GXY262074 HHU262068:HHU262074 HRQ262068:HRQ262074 IBM262068:IBM262074 ILI262068:ILI262074 IVE262068:IVE262074 JFA262068:JFA262074 JOW262068:JOW262074 JYS262068:JYS262074 KIO262068:KIO262074 KSK262068:KSK262074 LCG262068:LCG262074 LMC262068:LMC262074 LVY262068:LVY262074 MFU262068:MFU262074 MPQ262068:MPQ262074 MZM262068:MZM262074 NJI262068:NJI262074 NTE262068:NTE262074 ODA262068:ODA262074 OMW262068:OMW262074 OWS262068:OWS262074 PGO262068:PGO262074 PQK262068:PQK262074 QAG262068:QAG262074 QKC262068:QKC262074 QTY262068:QTY262074 RDU262068:RDU262074 RNQ262068:RNQ262074 RXM262068:RXM262074 SHI262068:SHI262074 SRE262068:SRE262074 TBA262068:TBA262074 TKW262068:TKW262074 TUS262068:TUS262074 UEO262068:UEO262074 UOK262068:UOK262074 UYG262068:UYG262074 VIC262068:VIC262074 VRY262068:VRY262074 WBU262068:WBU262074 WLQ262068:WLQ262074 WVM262068:WVM262074 D327604:D327610 JA327604:JA327610 SW327604:SW327610 ACS327604:ACS327610 AMO327604:AMO327610 AWK327604:AWK327610 BGG327604:BGG327610 BQC327604:BQC327610 BZY327604:BZY327610 CJU327604:CJU327610 CTQ327604:CTQ327610 DDM327604:DDM327610 DNI327604:DNI327610 DXE327604:DXE327610 EHA327604:EHA327610 EQW327604:EQW327610 FAS327604:FAS327610 FKO327604:FKO327610 FUK327604:FUK327610 GEG327604:GEG327610 GOC327604:GOC327610 GXY327604:GXY327610 HHU327604:HHU327610 HRQ327604:HRQ327610 IBM327604:IBM327610 ILI327604:ILI327610 IVE327604:IVE327610 JFA327604:JFA327610 JOW327604:JOW327610 JYS327604:JYS327610 KIO327604:KIO327610 KSK327604:KSK327610 LCG327604:LCG327610 LMC327604:LMC327610 LVY327604:LVY327610 MFU327604:MFU327610 MPQ327604:MPQ327610 MZM327604:MZM327610 NJI327604:NJI327610 NTE327604:NTE327610 ODA327604:ODA327610 OMW327604:OMW327610 OWS327604:OWS327610 PGO327604:PGO327610 PQK327604:PQK327610 QAG327604:QAG327610 QKC327604:QKC327610 QTY327604:QTY327610 RDU327604:RDU327610 RNQ327604:RNQ327610 RXM327604:RXM327610 SHI327604:SHI327610 SRE327604:SRE327610 TBA327604:TBA327610 TKW327604:TKW327610 TUS327604:TUS327610 UEO327604:UEO327610 UOK327604:UOK327610 UYG327604:UYG327610 VIC327604:VIC327610 VRY327604:VRY327610 WBU327604:WBU327610 WLQ327604:WLQ327610 WVM327604:WVM327610 D393140:D393146 JA393140:JA393146 SW393140:SW393146 ACS393140:ACS393146 AMO393140:AMO393146 AWK393140:AWK393146 BGG393140:BGG393146 BQC393140:BQC393146 BZY393140:BZY393146 CJU393140:CJU393146 CTQ393140:CTQ393146 DDM393140:DDM393146 DNI393140:DNI393146 DXE393140:DXE393146 EHA393140:EHA393146 EQW393140:EQW393146 FAS393140:FAS393146 FKO393140:FKO393146 FUK393140:FUK393146 GEG393140:GEG393146 GOC393140:GOC393146 GXY393140:GXY393146 HHU393140:HHU393146 HRQ393140:HRQ393146 IBM393140:IBM393146 ILI393140:ILI393146 IVE393140:IVE393146 JFA393140:JFA393146 JOW393140:JOW393146 JYS393140:JYS393146 KIO393140:KIO393146 KSK393140:KSK393146 LCG393140:LCG393146 LMC393140:LMC393146 LVY393140:LVY393146 MFU393140:MFU393146 MPQ393140:MPQ393146 MZM393140:MZM393146 NJI393140:NJI393146 NTE393140:NTE393146 ODA393140:ODA393146 OMW393140:OMW393146 OWS393140:OWS393146 PGO393140:PGO393146 PQK393140:PQK393146 QAG393140:QAG393146 QKC393140:QKC393146 QTY393140:QTY393146 RDU393140:RDU393146 RNQ393140:RNQ393146 RXM393140:RXM393146 SHI393140:SHI393146 SRE393140:SRE393146 TBA393140:TBA393146 TKW393140:TKW393146 TUS393140:TUS393146 UEO393140:UEO393146 UOK393140:UOK393146 UYG393140:UYG393146 VIC393140:VIC393146 VRY393140:VRY393146 WBU393140:WBU393146 WLQ393140:WLQ393146 WVM393140:WVM393146 D458676:D458682 JA458676:JA458682 SW458676:SW458682 ACS458676:ACS458682 AMO458676:AMO458682 AWK458676:AWK458682 BGG458676:BGG458682 BQC458676:BQC458682 BZY458676:BZY458682 CJU458676:CJU458682 CTQ458676:CTQ458682 DDM458676:DDM458682 DNI458676:DNI458682 DXE458676:DXE458682 EHA458676:EHA458682 EQW458676:EQW458682 FAS458676:FAS458682 FKO458676:FKO458682 FUK458676:FUK458682 GEG458676:GEG458682 GOC458676:GOC458682 GXY458676:GXY458682 HHU458676:HHU458682 HRQ458676:HRQ458682 IBM458676:IBM458682 ILI458676:ILI458682 IVE458676:IVE458682 JFA458676:JFA458682 JOW458676:JOW458682 JYS458676:JYS458682 KIO458676:KIO458682 KSK458676:KSK458682 LCG458676:LCG458682 LMC458676:LMC458682 LVY458676:LVY458682 MFU458676:MFU458682 MPQ458676:MPQ458682 MZM458676:MZM458682 NJI458676:NJI458682 NTE458676:NTE458682 ODA458676:ODA458682 OMW458676:OMW458682 OWS458676:OWS458682 PGO458676:PGO458682 PQK458676:PQK458682 QAG458676:QAG458682 QKC458676:QKC458682 QTY458676:QTY458682 RDU458676:RDU458682 RNQ458676:RNQ458682 RXM458676:RXM458682 SHI458676:SHI458682 SRE458676:SRE458682 TBA458676:TBA458682 TKW458676:TKW458682 TUS458676:TUS458682 UEO458676:UEO458682 UOK458676:UOK458682 UYG458676:UYG458682 VIC458676:VIC458682 VRY458676:VRY458682 WBU458676:WBU458682 WLQ458676:WLQ458682 WVM458676:WVM458682 D524212:D524218 JA524212:JA524218 SW524212:SW524218 ACS524212:ACS524218 AMO524212:AMO524218 AWK524212:AWK524218 BGG524212:BGG524218 BQC524212:BQC524218 BZY524212:BZY524218 CJU524212:CJU524218 CTQ524212:CTQ524218 DDM524212:DDM524218 DNI524212:DNI524218 DXE524212:DXE524218 EHA524212:EHA524218 EQW524212:EQW524218 FAS524212:FAS524218 FKO524212:FKO524218 FUK524212:FUK524218 GEG524212:GEG524218 GOC524212:GOC524218 GXY524212:GXY524218 HHU524212:HHU524218 HRQ524212:HRQ524218 IBM524212:IBM524218 ILI524212:ILI524218 IVE524212:IVE524218 JFA524212:JFA524218 JOW524212:JOW524218 JYS524212:JYS524218 KIO524212:KIO524218 KSK524212:KSK524218 LCG524212:LCG524218 LMC524212:LMC524218 LVY524212:LVY524218 MFU524212:MFU524218 MPQ524212:MPQ524218 MZM524212:MZM524218 NJI524212:NJI524218 NTE524212:NTE524218 ODA524212:ODA524218 OMW524212:OMW524218 OWS524212:OWS524218 PGO524212:PGO524218 PQK524212:PQK524218 QAG524212:QAG524218 QKC524212:QKC524218 QTY524212:QTY524218 RDU524212:RDU524218 RNQ524212:RNQ524218 RXM524212:RXM524218 SHI524212:SHI524218 SRE524212:SRE524218 TBA524212:TBA524218 TKW524212:TKW524218 TUS524212:TUS524218 UEO524212:UEO524218 UOK524212:UOK524218 UYG524212:UYG524218 VIC524212:VIC524218 VRY524212:VRY524218 WBU524212:WBU524218 WLQ524212:WLQ524218 WVM524212:WVM524218 D589748:D589754 JA589748:JA589754 SW589748:SW589754 ACS589748:ACS589754 AMO589748:AMO589754 AWK589748:AWK589754 BGG589748:BGG589754 BQC589748:BQC589754 BZY589748:BZY589754 CJU589748:CJU589754 CTQ589748:CTQ589754 DDM589748:DDM589754 DNI589748:DNI589754 DXE589748:DXE589754 EHA589748:EHA589754 EQW589748:EQW589754 FAS589748:FAS589754 FKO589748:FKO589754 FUK589748:FUK589754 GEG589748:GEG589754 GOC589748:GOC589754 GXY589748:GXY589754 HHU589748:HHU589754 HRQ589748:HRQ589754 IBM589748:IBM589754 ILI589748:ILI589754 IVE589748:IVE589754 JFA589748:JFA589754 JOW589748:JOW589754 JYS589748:JYS589754 KIO589748:KIO589754 KSK589748:KSK589754 LCG589748:LCG589754 LMC589748:LMC589754 LVY589748:LVY589754 MFU589748:MFU589754 MPQ589748:MPQ589754 MZM589748:MZM589754 NJI589748:NJI589754 NTE589748:NTE589754 ODA589748:ODA589754 OMW589748:OMW589754 OWS589748:OWS589754 PGO589748:PGO589754 PQK589748:PQK589754 QAG589748:QAG589754 QKC589748:QKC589754 QTY589748:QTY589754 RDU589748:RDU589754 RNQ589748:RNQ589754 RXM589748:RXM589754 SHI589748:SHI589754 SRE589748:SRE589754 TBA589748:TBA589754 TKW589748:TKW589754 TUS589748:TUS589754 UEO589748:UEO589754 UOK589748:UOK589754 UYG589748:UYG589754 VIC589748:VIC589754 VRY589748:VRY589754 WBU589748:WBU589754 WLQ589748:WLQ589754 WVM589748:WVM589754 D655284:D655290 JA655284:JA655290 SW655284:SW655290 ACS655284:ACS655290 AMO655284:AMO655290 AWK655284:AWK655290 BGG655284:BGG655290 BQC655284:BQC655290 BZY655284:BZY655290 CJU655284:CJU655290 CTQ655284:CTQ655290 DDM655284:DDM655290 DNI655284:DNI655290 DXE655284:DXE655290 EHA655284:EHA655290 EQW655284:EQW655290 FAS655284:FAS655290 FKO655284:FKO655290 FUK655284:FUK655290 GEG655284:GEG655290 GOC655284:GOC655290 GXY655284:GXY655290 HHU655284:HHU655290 HRQ655284:HRQ655290 IBM655284:IBM655290 ILI655284:ILI655290 IVE655284:IVE655290 JFA655284:JFA655290 JOW655284:JOW655290 JYS655284:JYS655290 KIO655284:KIO655290 KSK655284:KSK655290 LCG655284:LCG655290 LMC655284:LMC655290 LVY655284:LVY655290 MFU655284:MFU655290 MPQ655284:MPQ655290 MZM655284:MZM655290 NJI655284:NJI655290 NTE655284:NTE655290 ODA655284:ODA655290 OMW655284:OMW655290 OWS655284:OWS655290 PGO655284:PGO655290 PQK655284:PQK655290 QAG655284:QAG655290 QKC655284:QKC655290 QTY655284:QTY655290 RDU655284:RDU655290 RNQ655284:RNQ655290 RXM655284:RXM655290 SHI655284:SHI655290 SRE655284:SRE655290 TBA655284:TBA655290 TKW655284:TKW655290 TUS655284:TUS655290 UEO655284:UEO655290 UOK655284:UOK655290 UYG655284:UYG655290 VIC655284:VIC655290 VRY655284:VRY655290 WBU655284:WBU655290 WLQ655284:WLQ655290 WVM655284:WVM655290 D720820:D720826 JA720820:JA720826 SW720820:SW720826 ACS720820:ACS720826 AMO720820:AMO720826 AWK720820:AWK720826 BGG720820:BGG720826 BQC720820:BQC720826 BZY720820:BZY720826 CJU720820:CJU720826 CTQ720820:CTQ720826 DDM720820:DDM720826 DNI720820:DNI720826 DXE720820:DXE720826 EHA720820:EHA720826 EQW720820:EQW720826 FAS720820:FAS720826 FKO720820:FKO720826 FUK720820:FUK720826 GEG720820:GEG720826 GOC720820:GOC720826 GXY720820:GXY720826 HHU720820:HHU720826 HRQ720820:HRQ720826 IBM720820:IBM720826 ILI720820:ILI720826 IVE720820:IVE720826 JFA720820:JFA720826 JOW720820:JOW720826 JYS720820:JYS720826 KIO720820:KIO720826 KSK720820:KSK720826 LCG720820:LCG720826 LMC720820:LMC720826 LVY720820:LVY720826 MFU720820:MFU720826 MPQ720820:MPQ720826 MZM720820:MZM720826 NJI720820:NJI720826 NTE720820:NTE720826 ODA720820:ODA720826 OMW720820:OMW720826 OWS720820:OWS720826 PGO720820:PGO720826 PQK720820:PQK720826 QAG720820:QAG720826 QKC720820:QKC720826 QTY720820:QTY720826 RDU720820:RDU720826 RNQ720820:RNQ720826 RXM720820:RXM720826 SHI720820:SHI720826 SRE720820:SRE720826 TBA720820:TBA720826 TKW720820:TKW720826 TUS720820:TUS720826 UEO720820:UEO720826 UOK720820:UOK720826 UYG720820:UYG720826 VIC720820:VIC720826 VRY720820:VRY720826 WBU720820:WBU720826 WLQ720820:WLQ720826 WVM720820:WVM720826 D786356:D786362 JA786356:JA786362 SW786356:SW786362 ACS786356:ACS786362 AMO786356:AMO786362 AWK786356:AWK786362 BGG786356:BGG786362 BQC786356:BQC786362 BZY786356:BZY786362 CJU786356:CJU786362 CTQ786356:CTQ786362 DDM786356:DDM786362 DNI786356:DNI786362 DXE786356:DXE786362 EHA786356:EHA786362 EQW786356:EQW786362 FAS786356:FAS786362 FKO786356:FKO786362 FUK786356:FUK786362 GEG786356:GEG786362 GOC786356:GOC786362 GXY786356:GXY786362 HHU786356:HHU786362 HRQ786356:HRQ786362 IBM786356:IBM786362 ILI786356:ILI786362 IVE786356:IVE786362 JFA786356:JFA786362 JOW786356:JOW786362 JYS786356:JYS786362 KIO786356:KIO786362 KSK786356:KSK786362 LCG786356:LCG786362 LMC786356:LMC786362 LVY786356:LVY786362 MFU786356:MFU786362 MPQ786356:MPQ786362 MZM786356:MZM786362 NJI786356:NJI786362 NTE786356:NTE786362 ODA786356:ODA786362 OMW786356:OMW786362 OWS786356:OWS786362 PGO786356:PGO786362 PQK786356:PQK786362 QAG786356:QAG786362 QKC786356:QKC786362 QTY786356:QTY786362 RDU786356:RDU786362 RNQ786356:RNQ786362 RXM786356:RXM786362 SHI786356:SHI786362 SRE786356:SRE786362 TBA786356:TBA786362 TKW786356:TKW786362 TUS786356:TUS786362 UEO786356:UEO786362 UOK786356:UOK786362 UYG786356:UYG786362 VIC786356:VIC786362 VRY786356:VRY786362 WBU786356:WBU786362 WLQ786356:WLQ786362 WVM786356:WVM786362 D851892:D851898 JA851892:JA851898 SW851892:SW851898 ACS851892:ACS851898 AMO851892:AMO851898 AWK851892:AWK851898 BGG851892:BGG851898 BQC851892:BQC851898 BZY851892:BZY851898 CJU851892:CJU851898 CTQ851892:CTQ851898 DDM851892:DDM851898 DNI851892:DNI851898 DXE851892:DXE851898 EHA851892:EHA851898 EQW851892:EQW851898 FAS851892:FAS851898 FKO851892:FKO851898 FUK851892:FUK851898 GEG851892:GEG851898 GOC851892:GOC851898 GXY851892:GXY851898 HHU851892:HHU851898 HRQ851892:HRQ851898 IBM851892:IBM851898 ILI851892:ILI851898 IVE851892:IVE851898 JFA851892:JFA851898 JOW851892:JOW851898 JYS851892:JYS851898 KIO851892:KIO851898 KSK851892:KSK851898 LCG851892:LCG851898 LMC851892:LMC851898 LVY851892:LVY851898 MFU851892:MFU851898 MPQ851892:MPQ851898 MZM851892:MZM851898 NJI851892:NJI851898 NTE851892:NTE851898 ODA851892:ODA851898 OMW851892:OMW851898 OWS851892:OWS851898 PGO851892:PGO851898 PQK851892:PQK851898 QAG851892:QAG851898 QKC851892:QKC851898 QTY851892:QTY851898 RDU851892:RDU851898 RNQ851892:RNQ851898 RXM851892:RXM851898 SHI851892:SHI851898 SRE851892:SRE851898 TBA851892:TBA851898 TKW851892:TKW851898 TUS851892:TUS851898 UEO851892:UEO851898 UOK851892:UOK851898 UYG851892:UYG851898 VIC851892:VIC851898 VRY851892:VRY851898 WBU851892:WBU851898 WLQ851892:WLQ851898 WVM851892:WVM851898 D917428:D917434 JA917428:JA917434 SW917428:SW917434 ACS917428:ACS917434 AMO917428:AMO917434 AWK917428:AWK917434 BGG917428:BGG917434 BQC917428:BQC917434 BZY917428:BZY917434 CJU917428:CJU917434 CTQ917428:CTQ917434 DDM917428:DDM917434 DNI917428:DNI917434 DXE917428:DXE917434 EHA917428:EHA917434 EQW917428:EQW917434 FAS917428:FAS917434 FKO917428:FKO917434 FUK917428:FUK917434 GEG917428:GEG917434 GOC917428:GOC917434 GXY917428:GXY917434 HHU917428:HHU917434 HRQ917428:HRQ917434 IBM917428:IBM917434 ILI917428:ILI917434 IVE917428:IVE917434 JFA917428:JFA917434 JOW917428:JOW917434 JYS917428:JYS917434 KIO917428:KIO917434 KSK917428:KSK917434 LCG917428:LCG917434 LMC917428:LMC917434 LVY917428:LVY917434 MFU917428:MFU917434 MPQ917428:MPQ917434 MZM917428:MZM917434 NJI917428:NJI917434 NTE917428:NTE917434 ODA917428:ODA917434 OMW917428:OMW917434 OWS917428:OWS917434 PGO917428:PGO917434 PQK917428:PQK917434 QAG917428:QAG917434 QKC917428:QKC917434 QTY917428:QTY917434 RDU917428:RDU917434 RNQ917428:RNQ917434 RXM917428:RXM917434 SHI917428:SHI917434 SRE917428:SRE917434 TBA917428:TBA917434 TKW917428:TKW917434 TUS917428:TUS917434 UEO917428:UEO917434 UOK917428:UOK917434 UYG917428:UYG917434 VIC917428:VIC917434 VRY917428:VRY917434 WBU917428:WBU917434 WLQ917428:WLQ917434 WVM917428:WVM917434 D982964:D982970 JA982964:JA982970 SW982964:SW982970 ACS982964:ACS982970 AMO982964:AMO982970 AWK982964:AWK982970 BGG982964:BGG982970 BQC982964:BQC982970 BZY982964:BZY982970 CJU982964:CJU982970 CTQ982964:CTQ982970 DDM982964:DDM982970 DNI982964:DNI982970 DXE982964:DXE982970 EHA982964:EHA982970 EQW982964:EQW982970 FAS982964:FAS982970 FKO982964:FKO982970 FUK982964:FUK982970 GEG982964:GEG982970 GOC982964:GOC982970 GXY982964:GXY982970 HHU982964:HHU982970 HRQ982964:HRQ982970 IBM982964:IBM982970 ILI982964:ILI982970 IVE982964:IVE982970 JFA982964:JFA982970 JOW982964:JOW982970 JYS982964:JYS982970 KIO982964:KIO982970 KSK982964:KSK982970 LCG982964:LCG982970 LMC982964:LMC982970 LVY982964:LVY982970 MFU982964:MFU982970 MPQ982964:MPQ982970 MZM982964:MZM982970 NJI982964:NJI982970 NTE982964:NTE982970 ODA982964:ODA982970 OMW982964:OMW982970 OWS982964:OWS982970 PGO982964:PGO982970 PQK982964:PQK982970 QAG982964:QAG982970 QKC982964:QKC982970 QTY982964:QTY982970 RDU982964:RDU982970 RNQ982964:RNQ982970 RXM982964:RXM982970 SHI982964:SHI982970 SRE982964:SRE982970 TBA982964:TBA982970 TKW982964:TKW982970 TUS982964:TUS982970 UEO982964:UEO982970 UOK982964:UOK982970 UYG982964:UYG982970 VIC982964:VIC982970 VRY982964:VRY982970 WBU982964:WBU982970 WLQ982964:WLQ982970 WVM982964:WVM982970"/>
    <dataValidation allowBlank="1" showInputMessage="1" showErrorMessage="1" prompt="Digite los datos del contador o Revisor Fiscal si está obligado" sqref="D75:D82 D65468:D65475 JA65468:JA65475 SW65468:SW65475 ACS65468:ACS65475 AMO65468:AMO65475 AWK65468:AWK65475 BGG65468:BGG65475 BQC65468:BQC65475 BZY65468:BZY65475 CJU65468:CJU65475 CTQ65468:CTQ65475 DDM65468:DDM65475 DNI65468:DNI65475 DXE65468:DXE65475 EHA65468:EHA65475 EQW65468:EQW65475 FAS65468:FAS65475 FKO65468:FKO65475 FUK65468:FUK65475 GEG65468:GEG65475 GOC65468:GOC65475 GXY65468:GXY65475 HHU65468:HHU65475 HRQ65468:HRQ65475 IBM65468:IBM65475 ILI65468:ILI65475 IVE65468:IVE65475 JFA65468:JFA65475 JOW65468:JOW65475 JYS65468:JYS65475 KIO65468:KIO65475 KSK65468:KSK65475 LCG65468:LCG65475 LMC65468:LMC65475 LVY65468:LVY65475 MFU65468:MFU65475 MPQ65468:MPQ65475 MZM65468:MZM65475 NJI65468:NJI65475 NTE65468:NTE65475 ODA65468:ODA65475 OMW65468:OMW65475 OWS65468:OWS65475 PGO65468:PGO65475 PQK65468:PQK65475 QAG65468:QAG65475 QKC65468:QKC65475 QTY65468:QTY65475 RDU65468:RDU65475 RNQ65468:RNQ65475 RXM65468:RXM65475 SHI65468:SHI65475 SRE65468:SRE65475 TBA65468:TBA65475 TKW65468:TKW65475 TUS65468:TUS65475 UEO65468:UEO65475 UOK65468:UOK65475 UYG65468:UYG65475 VIC65468:VIC65475 VRY65468:VRY65475 WBU65468:WBU65475 WLQ65468:WLQ65475 WVM65468:WVM65475 D131004:D131011 JA131004:JA131011 SW131004:SW131011 ACS131004:ACS131011 AMO131004:AMO131011 AWK131004:AWK131011 BGG131004:BGG131011 BQC131004:BQC131011 BZY131004:BZY131011 CJU131004:CJU131011 CTQ131004:CTQ131011 DDM131004:DDM131011 DNI131004:DNI131011 DXE131004:DXE131011 EHA131004:EHA131011 EQW131004:EQW131011 FAS131004:FAS131011 FKO131004:FKO131011 FUK131004:FUK131011 GEG131004:GEG131011 GOC131004:GOC131011 GXY131004:GXY131011 HHU131004:HHU131011 HRQ131004:HRQ131011 IBM131004:IBM131011 ILI131004:ILI131011 IVE131004:IVE131011 JFA131004:JFA131011 JOW131004:JOW131011 JYS131004:JYS131011 KIO131004:KIO131011 KSK131004:KSK131011 LCG131004:LCG131011 LMC131004:LMC131011 LVY131004:LVY131011 MFU131004:MFU131011 MPQ131004:MPQ131011 MZM131004:MZM131011 NJI131004:NJI131011 NTE131004:NTE131011 ODA131004:ODA131011 OMW131004:OMW131011 OWS131004:OWS131011 PGO131004:PGO131011 PQK131004:PQK131011 QAG131004:QAG131011 QKC131004:QKC131011 QTY131004:QTY131011 RDU131004:RDU131011 RNQ131004:RNQ131011 RXM131004:RXM131011 SHI131004:SHI131011 SRE131004:SRE131011 TBA131004:TBA131011 TKW131004:TKW131011 TUS131004:TUS131011 UEO131004:UEO131011 UOK131004:UOK131011 UYG131004:UYG131011 VIC131004:VIC131011 VRY131004:VRY131011 WBU131004:WBU131011 WLQ131004:WLQ131011 WVM131004:WVM131011 D196540:D196547 JA196540:JA196547 SW196540:SW196547 ACS196540:ACS196547 AMO196540:AMO196547 AWK196540:AWK196547 BGG196540:BGG196547 BQC196540:BQC196547 BZY196540:BZY196547 CJU196540:CJU196547 CTQ196540:CTQ196547 DDM196540:DDM196547 DNI196540:DNI196547 DXE196540:DXE196547 EHA196540:EHA196547 EQW196540:EQW196547 FAS196540:FAS196547 FKO196540:FKO196547 FUK196540:FUK196547 GEG196540:GEG196547 GOC196540:GOC196547 GXY196540:GXY196547 HHU196540:HHU196547 HRQ196540:HRQ196547 IBM196540:IBM196547 ILI196540:ILI196547 IVE196540:IVE196547 JFA196540:JFA196547 JOW196540:JOW196547 JYS196540:JYS196547 KIO196540:KIO196547 KSK196540:KSK196547 LCG196540:LCG196547 LMC196540:LMC196547 LVY196540:LVY196547 MFU196540:MFU196547 MPQ196540:MPQ196547 MZM196540:MZM196547 NJI196540:NJI196547 NTE196540:NTE196547 ODA196540:ODA196547 OMW196540:OMW196547 OWS196540:OWS196547 PGO196540:PGO196547 PQK196540:PQK196547 QAG196540:QAG196547 QKC196540:QKC196547 QTY196540:QTY196547 RDU196540:RDU196547 RNQ196540:RNQ196547 RXM196540:RXM196547 SHI196540:SHI196547 SRE196540:SRE196547 TBA196540:TBA196547 TKW196540:TKW196547 TUS196540:TUS196547 UEO196540:UEO196547 UOK196540:UOK196547 UYG196540:UYG196547 VIC196540:VIC196547 VRY196540:VRY196547 WBU196540:WBU196547 WLQ196540:WLQ196547 WVM196540:WVM196547 D262076:D262083 JA262076:JA262083 SW262076:SW262083 ACS262076:ACS262083 AMO262076:AMO262083 AWK262076:AWK262083 BGG262076:BGG262083 BQC262076:BQC262083 BZY262076:BZY262083 CJU262076:CJU262083 CTQ262076:CTQ262083 DDM262076:DDM262083 DNI262076:DNI262083 DXE262076:DXE262083 EHA262076:EHA262083 EQW262076:EQW262083 FAS262076:FAS262083 FKO262076:FKO262083 FUK262076:FUK262083 GEG262076:GEG262083 GOC262076:GOC262083 GXY262076:GXY262083 HHU262076:HHU262083 HRQ262076:HRQ262083 IBM262076:IBM262083 ILI262076:ILI262083 IVE262076:IVE262083 JFA262076:JFA262083 JOW262076:JOW262083 JYS262076:JYS262083 KIO262076:KIO262083 KSK262076:KSK262083 LCG262076:LCG262083 LMC262076:LMC262083 LVY262076:LVY262083 MFU262076:MFU262083 MPQ262076:MPQ262083 MZM262076:MZM262083 NJI262076:NJI262083 NTE262076:NTE262083 ODA262076:ODA262083 OMW262076:OMW262083 OWS262076:OWS262083 PGO262076:PGO262083 PQK262076:PQK262083 QAG262076:QAG262083 QKC262076:QKC262083 QTY262076:QTY262083 RDU262076:RDU262083 RNQ262076:RNQ262083 RXM262076:RXM262083 SHI262076:SHI262083 SRE262076:SRE262083 TBA262076:TBA262083 TKW262076:TKW262083 TUS262076:TUS262083 UEO262076:UEO262083 UOK262076:UOK262083 UYG262076:UYG262083 VIC262076:VIC262083 VRY262076:VRY262083 WBU262076:WBU262083 WLQ262076:WLQ262083 WVM262076:WVM262083 D327612:D327619 JA327612:JA327619 SW327612:SW327619 ACS327612:ACS327619 AMO327612:AMO327619 AWK327612:AWK327619 BGG327612:BGG327619 BQC327612:BQC327619 BZY327612:BZY327619 CJU327612:CJU327619 CTQ327612:CTQ327619 DDM327612:DDM327619 DNI327612:DNI327619 DXE327612:DXE327619 EHA327612:EHA327619 EQW327612:EQW327619 FAS327612:FAS327619 FKO327612:FKO327619 FUK327612:FUK327619 GEG327612:GEG327619 GOC327612:GOC327619 GXY327612:GXY327619 HHU327612:HHU327619 HRQ327612:HRQ327619 IBM327612:IBM327619 ILI327612:ILI327619 IVE327612:IVE327619 JFA327612:JFA327619 JOW327612:JOW327619 JYS327612:JYS327619 KIO327612:KIO327619 KSK327612:KSK327619 LCG327612:LCG327619 LMC327612:LMC327619 LVY327612:LVY327619 MFU327612:MFU327619 MPQ327612:MPQ327619 MZM327612:MZM327619 NJI327612:NJI327619 NTE327612:NTE327619 ODA327612:ODA327619 OMW327612:OMW327619 OWS327612:OWS327619 PGO327612:PGO327619 PQK327612:PQK327619 QAG327612:QAG327619 QKC327612:QKC327619 QTY327612:QTY327619 RDU327612:RDU327619 RNQ327612:RNQ327619 RXM327612:RXM327619 SHI327612:SHI327619 SRE327612:SRE327619 TBA327612:TBA327619 TKW327612:TKW327619 TUS327612:TUS327619 UEO327612:UEO327619 UOK327612:UOK327619 UYG327612:UYG327619 VIC327612:VIC327619 VRY327612:VRY327619 WBU327612:WBU327619 WLQ327612:WLQ327619 WVM327612:WVM327619 D393148:D393155 JA393148:JA393155 SW393148:SW393155 ACS393148:ACS393155 AMO393148:AMO393155 AWK393148:AWK393155 BGG393148:BGG393155 BQC393148:BQC393155 BZY393148:BZY393155 CJU393148:CJU393155 CTQ393148:CTQ393155 DDM393148:DDM393155 DNI393148:DNI393155 DXE393148:DXE393155 EHA393148:EHA393155 EQW393148:EQW393155 FAS393148:FAS393155 FKO393148:FKO393155 FUK393148:FUK393155 GEG393148:GEG393155 GOC393148:GOC393155 GXY393148:GXY393155 HHU393148:HHU393155 HRQ393148:HRQ393155 IBM393148:IBM393155 ILI393148:ILI393155 IVE393148:IVE393155 JFA393148:JFA393155 JOW393148:JOW393155 JYS393148:JYS393155 KIO393148:KIO393155 KSK393148:KSK393155 LCG393148:LCG393155 LMC393148:LMC393155 LVY393148:LVY393155 MFU393148:MFU393155 MPQ393148:MPQ393155 MZM393148:MZM393155 NJI393148:NJI393155 NTE393148:NTE393155 ODA393148:ODA393155 OMW393148:OMW393155 OWS393148:OWS393155 PGO393148:PGO393155 PQK393148:PQK393155 QAG393148:QAG393155 QKC393148:QKC393155 QTY393148:QTY393155 RDU393148:RDU393155 RNQ393148:RNQ393155 RXM393148:RXM393155 SHI393148:SHI393155 SRE393148:SRE393155 TBA393148:TBA393155 TKW393148:TKW393155 TUS393148:TUS393155 UEO393148:UEO393155 UOK393148:UOK393155 UYG393148:UYG393155 VIC393148:VIC393155 VRY393148:VRY393155 WBU393148:WBU393155 WLQ393148:WLQ393155 WVM393148:WVM393155 D458684:D458691 JA458684:JA458691 SW458684:SW458691 ACS458684:ACS458691 AMO458684:AMO458691 AWK458684:AWK458691 BGG458684:BGG458691 BQC458684:BQC458691 BZY458684:BZY458691 CJU458684:CJU458691 CTQ458684:CTQ458691 DDM458684:DDM458691 DNI458684:DNI458691 DXE458684:DXE458691 EHA458684:EHA458691 EQW458684:EQW458691 FAS458684:FAS458691 FKO458684:FKO458691 FUK458684:FUK458691 GEG458684:GEG458691 GOC458684:GOC458691 GXY458684:GXY458691 HHU458684:HHU458691 HRQ458684:HRQ458691 IBM458684:IBM458691 ILI458684:ILI458691 IVE458684:IVE458691 JFA458684:JFA458691 JOW458684:JOW458691 JYS458684:JYS458691 KIO458684:KIO458691 KSK458684:KSK458691 LCG458684:LCG458691 LMC458684:LMC458691 LVY458684:LVY458691 MFU458684:MFU458691 MPQ458684:MPQ458691 MZM458684:MZM458691 NJI458684:NJI458691 NTE458684:NTE458691 ODA458684:ODA458691 OMW458684:OMW458691 OWS458684:OWS458691 PGO458684:PGO458691 PQK458684:PQK458691 QAG458684:QAG458691 QKC458684:QKC458691 QTY458684:QTY458691 RDU458684:RDU458691 RNQ458684:RNQ458691 RXM458684:RXM458691 SHI458684:SHI458691 SRE458684:SRE458691 TBA458684:TBA458691 TKW458684:TKW458691 TUS458684:TUS458691 UEO458684:UEO458691 UOK458684:UOK458691 UYG458684:UYG458691 VIC458684:VIC458691 VRY458684:VRY458691 WBU458684:WBU458691 WLQ458684:WLQ458691 WVM458684:WVM458691 D524220:D524227 JA524220:JA524227 SW524220:SW524227 ACS524220:ACS524227 AMO524220:AMO524227 AWK524220:AWK524227 BGG524220:BGG524227 BQC524220:BQC524227 BZY524220:BZY524227 CJU524220:CJU524227 CTQ524220:CTQ524227 DDM524220:DDM524227 DNI524220:DNI524227 DXE524220:DXE524227 EHA524220:EHA524227 EQW524220:EQW524227 FAS524220:FAS524227 FKO524220:FKO524227 FUK524220:FUK524227 GEG524220:GEG524227 GOC524220:GOC524227 GXY524220:GXY524227 HHU524220:HHU524227 HRQ524220:HRQ524227 IBM524220:IBM524227 ILI524220:ILI524227 IVE524220:IVE524227 JFA524220:JFA524227 JOW524220:JOW524227 JYS524220:JYS524227 KIO524220:KIO524227 KSK524220:KSK524227 LCG524220:LCG524227 LMC524220:LMC524227 LVY524220:LVY524227 MFU524220:MFU524227 MPQ524220:MPQ524227 MZM524220:MZM524227 NJI524220:NJI524227 NTE524220:NTE524227 ODA524220:ODA524227 OMW524220:OMW524227 OWS524220:OWS524227 PGO524220:PGO524227 PQK524220:PQK524227 QAG524220:QAG524227 QKC524220:QKC524227 QTY524220:QTY524227 RDU524220:RDU524227 RNQ524220:RNQ524227 RXM524220:RXM524227 SHI524220:SHI524227 SRE524220:SRE524227 TBA524220:TBA524227 TKW524220:TKW524227 TUS524220:TUS524227 UEO524220:UEO524227 UOK524220:UOK524227 UYG524220:UYG524227 VIC524220:VIC524227 VRY524220:VRY524227 WBU524220:WBU524227 WLQ524220:WLQ524227 WVM524220:WVM524227 D589756:D589763 JA589756:JA589763 SW589756:SW589763 ACS589756:ACS589763 AMO589756:AMO589763 AWK589756:AWK589763 BGG589756:BGG589763 BQC589756:BQC589763 BZY589756:BZY589763 CJU589756:CJU589763 CTQ589756:CTQ589763 DDM589756:DDM589763 DNI589756:DNI589763 DXE589756:DXE589763 EHA589756:EHA589763 EQW589756:EQW589763 FAS589756:FAS589763 FKO589756:FKO589763 FUK589756:FUK589763 GEG589756:GEG589763 GOC589756:GOC589763 GXY589756:GXY589763 HHU589756:HHU589763 HRQ589756:HRQ589763 IBM589756:IBM589763 ILI589756:ILI589763 IVE589756:IVE589763 JFA589756:JFA589763 JOW589756:JOW589763 JYS589756:JYS589763 KIO589756:KIO589763 KSK589756:KSK589763 LCG589756:LCG589763 LMC589756:LMC589763 LVY589756:LVY589763 MFU589756:MFU589763 MPQ589756:MPQ589763 MZM589756:MZM589763 NJI589756:NJI589763 NTE589756:NTE589763 ODA589756:ODA589763 OMW589756:OMW589763 OWS589756:OWS589763 PGO589756:PGO589763 PQK589756:PQK589763 QAG589756:QAG589763 QKC589756:QKC589763 QTY589756:QTY589763 RDU589756:RDU589763 RNQ589756:RNQ589763 RXM589756:RXM589763 SHI589756:SHI589763 SRE589756:SRE589763 TBA589756:TBA589763 TKW589756:TKW589763 TUS589756:TUS589763 UEO589756:UEO589763 UOK589756:UOK589763 UYG589756:UYG589763 VIC589756:VIC589763 VRY589756:VRY589763 WBU589756:WBU589763 WLQ589756:WLQ589763 WVM589756:WVM589763 D655292:D655299 JA655292:JA655299 SW655292:SW655299 ACS655292:ACS655299 AMO655292:AMO655299 AWK655292:AWK655299 BGG655292:BGG655299 BQC655292:BQC655299 BZY655292:BZY655299 CJU655292:CJU655299 CTQ655292:CTQ655299 DDM655292:DDM655299 DNI655292:DNI655299 DXE655292:DXE655299 EHA655292:EHA655299 EQW655292:EQW655299 FAS655292:FAS655299 FKO655292:FKO655299 FUK655292:FUK655299 GEG655292:GEG655299 GOC655292:GOC655299 GXY655292:GXY655299 HHU655292:HHU655299 HRQ655292:HRQ655299 IBM655292:IBM655299 ILI655292:ILI655299 IVE655292:IVE655299 JFA655292:JFA655299 JOW655292:JOW655299 JYS655292:JYS655299 KIO655292:KIO655299 KSK655292:KSK655299 LCG655292:LCG655299 LMC655292:LMC655299 LVY655292:LVY655299 MFU655292:MFU655299 MPQ655292:MPQ655299 MZM655292:MZM655299 NJI655292:NJI655299 NTE655292:NTE655299 ODA655292:ODA655299 OMW655292:OMW655299 OWS655292:OWS655299 PGO655292:PGO655299 PQK655292:PQK655299 QAG655292:QAG655299 QKC655292:QKC655299 QTY655292:QTY655299 RDU655292:RDU655299 RNQ655292:RNQ655299 RXM655292:RXM655299 SHI655292:SHI655299 SRE655292:SRE655299 TBA655292:TBA655299 TKW655292:TKW655299 TUS655292:TUS655299 UEO655292:UEO655299 UOK655292:UOK655299 UYG655292:UYG655299 VIC655292:VIC655299 VRY655292:VRY655299 WBU655292:WBU655299 WLQ655292:WLQ655299 WVM655292:WVM655299 D720828:D720835 JA720828:JA720835 SW720828:SW720835 ACS720828:ACS720835 AMO720828:AMO720835 AWK720828:AWK720835 BGG720828:BGG720835 BQC720828:BQC720835 BZY720828:BZY720835 CJU720828:CJU720835 CTQ720828:CTQ720835 DDM720828:DDM720835 DNI720828:DNI720835 DXE720828:DXE720835 EHA720828:EHA720835 EQW720828:EQW720835 FAS720828:FAS720835 FKO720828:FKO720835 FUK720828:FUK720835 GEG720828:GEG720835 GOC720828:GOC720835 GXY720828:GXY720835 HHU720828:HHU720835 HRQ720828:HRQ720835 IBM720828:IBM720835 ILI720828:ILI720835 IVE720828:IVE720835 JFA720828:JFA720835 JOW720828:JOW720835 JYS720828:JYS720835 KIO720828:KIO720835 KSK720828:KSK720835 LCG720828:LCG720835 LMC720828:LMC720835 LVY720828:LVY720835 MFU720828:MFU720835 MPQ720828:MPQ720835 MZM720828:MZM720835 NJI720828:NJI720835 NTE720828:NTE720835 ODA720828:ODA720835 OMW720828:OMW720835 OWS720828:OWS720835 PGO720828:PGO720835 PQK720828:PQK720835 QAG720828:QAG720835 QKC720828:QKC720835 QTY720828:QTY720835 RDU720828:RDU720835 RNQ720828:RNQ720835 RXM720828:RXM720835 SHI720828:SHI720835 SRE720828:SRE720835 TBA720828:TBA720835 TKW720828:TKW720835 TUS720828:TUS720835 UEO720828:UEO720835 UOK720828:UOK720835 UYG720828:UYG720835 VIC720828:VIC720835 VRY720828:VRY720835 WBU720828:WBU720835 WLQ720828:WLQ720835 WVM720828:WVM720835 D786364:D786371 JA786364:JA786371 SW786364:SW786371 ACS786364:ACS786371 AMO786364:AMO786371 AWK786364:AWK786371 BGG786364:BGG786371 BQC786364:BQC786371 BZY786364:BZY786371 CJU786364:CJU786371 CTQ786364:CTQ786371 DDM786364:DDM786371 DNI786364:DNI786371 DXE786364:DXE786371 EHA786364:EHA786371 EQW786364:EQW786371 FAS786364:FAS786371 FKO786364:FKO786371 FUK786364:FUK786371 GEG786364:GEG786371 GOC786364:GOC786371 GXY786364:GXY786371 HHU786364:HHU786371 HRQ786364:HRQ786371 IBM786364:IBM786371 ILI786364:ILI786371 IVE786364:IVE786371 JFA786364:JFA786371 JOW786364:JOW786371 JYS786364:JYS786371 KIO786364:KIO786371 KSK786364:KSK786371 LCG786364:LCG786371 LMC786364:LMC786371 LVY786364:LVY786371 MFU786364:MFU786371 MPQ786364:MPQ786371 MZM786364:MZM786371 NJI786364:NJI786371 NTE786364:NTE786371 ODA786364:ODA786371 OMW786364:OMW786371 OWS786364:OWS786371 PGO786364:PGO786371 PQK786364:PQK786371 QAG786364:QAG786371 QKC786364:QKC786371 QTY786364:QTY786371 RDU786364:RDU786371 RNQ786364:RNQ786371 RXM786364:RXM786371 SHI786364:SHI786371 SRE786364:SRE786371 TBA786364:TBA786371 TKW786364:TKW786371 TUS786364:TUS786371 UEO786364:UEO786371 UOK786364:UOK786371 UYG786364:UYG786371 VIC786364:VIC786371 VRY786364:VRY786371 WBU786364:WBU786371 WLQ786364:WLQ786371 WVM786364:WVM786371 D851900:D851907 JA851900:JA851907 SW851900:SW851907 ACS851900:ACS851907 AMO851900:AMO851907 AWK851900:AWK851907 BGG851900:BGG851907 BQC851900:BQC851907 BZY851900:BZY851907 CJU851900:CJU851907 CTQ851900:CTQ851907 DDM851900:DDM851907 DNI851900:DNI851907 DXE851900:DXE851907 EHA851900:EHA851907 EQW851900:EQW851907 FAS851900:FAS851907 FKO851900:FKO851907 FUK851900:FUK851907 GEG851900:GEG851907 GOC851900:GOC851907 GXY851900:GXY851907 HHU851900:HHU851907 HRQ851900:HRQ851907 IBM851900:IBM851907 ILI851900:ILI851907 IVE851900:IVE851907 JFA851900:JFA851907 JOW851900:JOW851907 JYS851900:JYS851907 KIO851900:KIO851907 KSK851900:KSK851907 LCG851900:LCG851907 LMC851900:LMC851907 LVY851900:LVY851907 MFU851900:MFU851907 MPQ851900:MPQ851907 MZM851900:MZM851907 NJI851900:NJI851907 NTE851900:NTE851907 ODA851900:ODA851907 OMW851900:OMW851907 OWS851900:OWS851907 PGO851900:PGO851907 PQK851900:PQK851907 QAG851900:QAG851907 QKC851900:QKC851907 QTY851900:QTY851907 RDU851900:RDU851907 RNQ851900:RNQ851907 RXM851900:RXM851907 SHI851900:SHI851907 SRE851900:SRE851907 TBA851900:TBA851907 TKW851900:TKW851907 TUS851900:TUS851907 UEO851900:UEO851907 UOK851900:UOK851907 UYG851900:UYG851907 VIC851900:VIC851907 VRY851900:VRY851907 WBU851900:WBU851907 WLQ851900:WLQ851907 WVM851900:WVM851907 D917436:D917443 JA917436:JA917443 SW917436:SW917443 ACS917436:ACS917443 AMO917436:AMO917443 AWK917436:AWK917443 BGG917436:BGG917443 BQC917436:BQC917443 BZY917436:BZY917443 CJU917436:CJU917443 CTQ917436:CTQ917443 DDM917436:DDM917443 DNI917436:DNI917443 DXE917436:DXE917443 EHA917436:EHA917443 EQW917436:EQW917443 FAS917436:FAS917443 FKO917436:FKO917443 FUK917436:FUK917443 GEG917436:GEG917443 GOC917436:GOC917443 GXY917436:GXY917443 HHU917436:HHU917443 HRQ917436:HRQ917443 IBM917436:IBM917443 ILI917436:ILI917443 IVE917436:IVE917443 JFA917436:JFA917443 JOW917436:JOW917443 JYS917436:JYS917443 KIO917436:KIO917443 KSK917436:KSK917443 LCG917436:LCG917443 LMC917436:LMC917443 LVY917436:LVY917443 MFU917436:MFU917443 MPQ917436:MPQ917443 MZM917436:MZM917443 NJI917436:NJI917443 NTE917436:NTE917443 ODA917436:ODA917443 OMW917436:OMW917443 OWS917436:OWS917443 PGO917436:PGO917443 PQK917436:PQK917443 QAG917436:QAG917443 QKC917436:QKC917443 QTY917436:QTY917443 RDU917436:RDU917443 RNQ917436:RNQ917443 RXM917436:RXM917443 SHI917436:SHI917443 SRE917436:SRE917443 TBA917436:TBA917443 TKW917436:TKW917443 TUS917436:TUS917443 UEO917436:UEO917443 UOK917436:UOK917443 UYG917436:UYG917443 VIC917436:VIC917443 VRY917436:VRY917443 WBU917436:WBU917443 WLQ917436:WLQ917443 WVM917436:WVM917443 D982972:D982979 JA982972:JA982979 SW982972:SW982979 ACS982972:ACS982979 AMO982972:AMO982979 AWK982972:AWK982979 BGG982972:BGG982979 BQC982972:BQC982979 BZY982972:BZY982979 CJU982972:CJU982979 CTQ982972:CTQ982979 DDM982972:DDM982979 DNI982972:DNI982979 DXE982972:DXE982979 EHA982972:EHA982979 EQW982972:EQW982979 FAS982972:FAS982979 FKO982972:FKO982979 FUK982972:FUK982979 GEG982972:GEG982979 GOC982972:GOC982979 GXY982972:GXY982979 HHU982972:HHU982979 HRQ982972:HRQ982979 IBM982972:IBM982979 ILI982972:ILI982979 IVE982972:IVE982979 JFA982972:JFA982979 JOW982972:JOW982979 JYS982972:JYS982979 KIO982972:KIO982979 KSK982972:KSK982979 LCG982972:LCG982979 LMC982972:LMC982979 LVY982972:LVY982979 MFU982972:MFU982979 MPQ982972:MPQ982979 MZM982972:MZM982979 NJI982972:NJI982979 NTE982972:NTE982979 ODA982972:ODA982979 OMW982972:OMW982979 OWS982972:OWS982979 PGO982972:PGO982979 PQK982972:PQK982979 QAG982972:QAG982979 QKC982972:QKC982979 QTY982972:QTY982979 RDU982972:RDU982979 RNQ982972:RNQ982979 RXM982972:RXM982979 SHI982972:SHI982979 SRE982972:SRE982979 TBA982972:TBA982979 TKW982972:TKW982979 TUS982972:TUS982979 UEO982972:UEO982979 UOK982972:UOK982979 UYG982972:UYG982979 VIC982972:VIC982979 VRY982972:VRY982979 WBU982972:WBU982979 WLQ982972:WLQ982979 WVM982972:WVM982979"/>
    <dataValidation type="list" allowBlank="1" showInputMessage="1" showErrorMessage="1" prompt="Seleccione de la lista_x000a_Debe corresponder a la registrada en el RUT" sqref="WVM982960 WLQ982960 WBU982960 VRY982960 VIC982960 UYG982960 UOK982960 UEO982960 TUS982960 TKW982960 TBA982960 SRE982960 SHI982960 RXM982960 RNQ982960 RDU982960 QTY982960 QKC982960 QAG982960 PQK982960 PGO982960 OWS982960 OMW982960 ODA982960 NTE982960 NJI982960 MZM982960 MPQ982960 MFU982960 LVY982960 LMC982960 LCG982960 KSK982960 KIO982960 JYS982960 JOW982960 JFA982960 IVE982960 ILI982960 IBM982960 HRQ982960 HHU982960 GXY982960 GOC982960 GEG982960 FUK982960 FKO982960 FAS982960 EQW982960 EHA982960 DXE982960 DNI982960 DDM982960 CTQ982960 CJU982960 BZY982960 BQC982960 BGG982960 AWK982960 AMO982960 ACS982960 SW982960 JA982960 D982960 WVM917424 WLQ917424 WBU917424 VRY917424 VIC917424 UYG917424 UOK917424 UEO917424 TUS917424 TKW917424 TBA917424 SRE917424 SHI917424 RXM917424 RNQ917424 RDU917424 QTY917424 QKC917424 QAG917424 PQK917424 PGO917424 OWS917424 OMW917424 ODA917424 NTE917424 NJI917424 MZM917424 MPQ917424 MFU917424 LVY917424 LMC917424 LCG917424 KSK917424 KIO917424 JYS917424 JOW917424 JFA917424 IVE917424 ILI917424 IBM917424 HRQ917424 HHU917424 GXY917424 GOC917424 GEG917424 FUK917424 FKO917424 FAS917424 EQW917424 EHA917424 DXE917424 DNI917424 DDM917424 CTQ917424 CJU917424 BZY917424 BQC917424 BGG917424 AWK917424 AMO917424 ACS917424 SW917424 JA917424 D917424 WVM851888 WLQ851888 WBU851888 VRY851888 VIC851888 UYG851888 UOK851888 UEO851888 TUS851888 TKW851888 TBA851888 SRE851888 SHI851888 RXM851888 RNQ851888 RDU851888 QTY851888 QKC851888 QAG851888 PQK851888 PGO851888 OWS851888 OMW851888 ODA851888 NTE851888 NJI851888 MZM851888 MPQ851888 MFU851888 LVY851888 LMC851888 LCG851888 KSK851888 KIO851888 JYS851888 JOW851888 JFA851888 IVE851888 ILI851888 IBM851888 HRQ851888 HHU851888 GXY851888 GOC851888 GEG851888 FUK851888 FKO851888 FAS851888 EQW851888 EHA851888 DXE851888 DNI851888 DDM851888 CTQ851888 CJU851888 BZY851888 BQC851888 BGG851888 AWK851888 AMO851888 ACS851888 SW851888 JA851888 D851888 WVM786352 WLQ786352 WBU786352 VRY786352 VIC786352 UYG786352 UOK786352 UEO786352 TUS786352 TKW786352 TBA786352 SRE786352 SHI786352 RXM786352 RNQ786352 RDU786352 QTY786352 QKC786352 QAG786352 PQK786352 PGO786352 OWS786352 OMW786352 ODA786352 NTE786352 NJI786352 MZM786352 MPQ786352 MFU786352 LVY786352 LMC786352 LCG786352 KSK786352 KIO786352 JYS786352 JOW786352 JFA786352 IVE786352 ILI786352 IBM786352 HRQ786352 HHU786352 GXY786352 GOC786352 GEG786352 FUK786352 FKO786352 FAS786352 EQW786352 EHA786352 DXE786352 DNI786352 DDM786352 CTQ786352 CJU786352 BZY786352 BQC786352 BGG786352 AWK786352 AMO786352 ACS786352 SW786352 JA786352 D786352 WVM720816 WLQ720816 WBU720816 VRY720816 VIC720816 UYG720816 UOK720816 UEO720816 TUS720816 TKW720816 TBA720816 SRE720816 SHI720816 RXM720816 RNQ720816 RDU720816 QTY720816 QKC720816 QAG720816 PQK720816 PGO720816 OWS720816 OMW720816 ODA720816 NTE720816 NJI720816 MZM720816 MPQ720816 MFU720816 LVY720816 LMC720816 LCG720816 KSK720816 KIO720816 JYS720816 JOW720816 JFA720816 IVE720816 ILI720816 IBM720816 HRQ720816 HHU720816 GXY720816 GOC720816 GEG720816 FUK720816 FKO720816 FAS720816 EQW720816 EHA720816 DXE720816 DNI720816 DDM720816 CTQ720816 CJU720816 BZY720816 BQC720816 BGG720816 AWK720816 AMO720816 ACS720816 SW720816 JA720816 D720816 WVM655280 WLQ655280 WBU655280 VRY655280 VIC655280 UYG655280 UOK655280 UEO655280 TUS655280 TKW655280 TBA655280 SRE655280 SHI655280 RXM655280 RNQ655280 RDU655280 QTY655280 QKC655280 QAG655280 PQK655280 PGO655280 OWS655280 OMW655280 ODA655280 NTE655280 NJI655280 MZM655280 MPQ655280 MFU655280 LVY655280 LMC655280 LCG655280 KSK655280 KIO655280 JYS655280 JOW655280 JFA655280 IVE655280 ILI655280 IBM655280 HRQ655280 HHU655280 GXY655280 GOC655280 GEG655280 FUK655280 FKO655280 FAS655280 EQW655280 EHA655280 DXE655280 DNI655280 DDM655280 CTQ655280 CJU655280 BZY655280 BQC655280 BGG655280 AWK655280 AMO655280 ACS655280 SW655280 JA655280 D655280 WVM589744 WLQ589744 WBU589744 VRY589744 VIC589744 UYG589744 UOK589744 UEO589744 TUS589744 TKW589744 TBA589744 SRE589744 SHI589744 RXM589744 RNQ589744 RDU589744 QTY589744 QKC589744 QAG589744 PQK589744 PGO589744 OWS589744 OMW589744 ODA589744 NTE589744 NJI589744 MZM589744 MPQ589744 MFU589744 LVY589744 LMC589744 LCG589744 KSK589744 KIO589744 JYS589744 JOW589744 JFA589744 IVE589744 ILI589744 IBM589744 HRQ589744 HHU589744 GXY589744 GOC589744 GEG589744 FUK589744 FKO589744 FAS589744 EQW589744 EHA589744 DXE589744 DNI589744 DDM589744 CTQ589744 CJU589744 BZY589744 BQC589744 BGG589744 AWK589744 AMO589744 ACS589744 SW589744 JA589744 D589744 WVM524208 WLQ524208 WBU524208 VRY524208 VIC524208 UYG524208 UOK524208 UEO524208 TUS524208 TKW524208 TBA524208 SRE524208 SHI524208 RXM524208 RNQ524208 RDU524208 QTY524208 QKC524208 QAG524208 PQK524208 PGO524208 OWS524208 OMW524208 ODA524208 NTE524208 NJI524208 MZM524208 MPQ524208 MFU524208 LVY524208 LMC524208 LCG524208 KSK524208 KIO524208 JYS524208 JOW524208 JFA524208 IVE524208 ILI524208 IBM524208 HRQ524208 HHU524208 GXY524208 GOC524208 GEG524208 FUK524208 FKO524208 FAS524208 EQW524208 EHA524208 DXE524208 DNI524208 DDM524208 CTQ524208 CJU524208 BZY524208 BQC524208 BGG524208 AWK524208 AMO524208 ACS524208 SW524208 JA524208 D524208 WVM458672 WLQ458672 WBU458672 VRY458672 VIC458672 UYG458672 UOK458672 UEO458672 TUS458672 TKW458672 TBA458672 SRE458672 SHI458672 RXM458672 RNQ458672 RDU458672 QTY458672 QKC458672 QAG458672 PQK458672 PGO458672 OWS458672 OMW458672 ODA458672 NTE458672 NJI458672 MZM458672 MPQ458672 MFU458672 LVY458672 LMC458672 LCG458672 KSK458672 KIO458672 JYS458672 JOW458672 JFA458672 IVE458672 ILI458672 IBM458672 HRQ458672 HHU458672 GXY458672 GOC458672 GEG458672 FUK458672 FKO458672 FAS458672 EQW458672 EHA458672 DXE458672 DNI458672 DDM458672 CTQ458672 CJU458672 BZY458672 BQC458672 BGG458672 AWK458672 AMO458672 ACS458672 SW458672 JA458672 D458672 WVM393136 WLQ393136 WBU393136 VRY393136 VIC393136 UYG393136 UOK393136 UEO393136 TUS393136 TKW393136 TBA393136 SRE393136 SHI393136 RXM393136 RNQ393136 RDU393136 QTY393136 QKC393136 QAG393136 PQK393136 PGO393136 OWS393136 OMW393136 ODA393136 NTE393136 NJI393136 MZM393136 MPQ393136 MFU393136 LVY393136 LMC393136 LCG393136 KSK393136 KIO393136 JYS393136 JOW393136 JFA393136 IVE393136 ILI393136 IBM393136 HRQ393136 HHU393136 GXY393136 GOC393136 GEG393136 FUK393136 FKO393136 FAS393136 EQW393136 EHA393136 DXE393136 DNI393136 DDM393136 CTQ393136 CJU393136 BZY393136 BQC393136 BGG393136 AWK393136 AMO393136 ACS393136 SW393136 JA393136 D393136 WVM327600 WLQ327600 WBU327600 VRY327600 VIC327600 UYG327600 UOK327600 UEO327600 TUS327600 TKW327600 TBA327600 SRE327600 SHI327600 RXM327600 RNQ327600 RDU327600 QTY327600 QKC327600 QAG327600 PQK327600 PGO327600 OWS327600 OMW327600 ODA327600 NTE327600 NJI327600 MZM327600 MPQ327600 MFU327600 LVY327600 LMC327600 LCG327600 KSK327600 KIO327600 JYS327600 JOW327600 JFA327600 IVE327600 ILI327600 IBM327600 HRQ327600 HHU327600 GXY327600 GOC327600 GEG327600 FUK327600 FKO327600 FAS327600 EQW327600 EHA327600 DXE327600 DNI327600 DDM327600 CTQ327600 CJU327600 BZY327600 BQC327600 BGG327600 AWK327600 AMO327600 ACS327600 SW327600 JA327600 D327600 WVM262064 WLQ262064 WBU262064 VRY262064 VIC262064 UYG262064 UOK262064 UEO262064 TUS262064 TKW262064 TBA262064 SRE262064 SHI262064 RXM262064 RNQ262064 RDU262064 QTY262064 QKC262064 QAG262064 PQK262064 PGO262064 OWS262064 OMW262064 ODA262064 NTE262064 NJI262064 MZM262064 MPQ262064 MFU262064 LVY262064 LMC262064 LCG262064 KSK262064 KIO262064 JYS262064 JOW262064 JFA262064 IVE262064 ILI262064 IBM262064 HRQ262064 HHU262064 GXY262064 GOC262064 GEG262064 FUK262064 FKO262064 FAS262064 EQW262064 EHA262064 DXE262064 DNI262064 DDM262064 CTQ262064 CJU262064 BZY262064 BQC262064 BGG262064 AWK262064 AMO262064 ACS262064 SW262064 JA262064 D262064 WVM196528 WLQ196528 WBU196528 VRY196528 VIC196528 UYG196528 UOK196528 UEO196528 TUS196528 TKW196528 TBA196528 SRE196528 SHI196528 RXM196528 RNQ196528 RDU196528 QTY196528 QKC196528 QAG196528 PQK196528 PGO196528 OWS196528 OMW196528 ODA196528 NTE196528 NJI196528 MZM196528 MPQ196528 MFU196528 LVY196528 LMC196528 LCG196528 KSK196528 KIO196528 JYS196528 JOW196528 JFA196528 IVE196528 ILI196528 IBM196528 HRQ196528 HHU196528 GXY196528 GOC196528 GEG196528 FUK196528 FKO196528 FAS196528 EQW196528 EHA196528 DXE196528 DNI196528 DDM196528 CTQ196528 CJU196528 BZY196528 BQC196528 BGG196528 AWK196528 AMO196528 ACS196528 SW196528 JA196528 D196528 WVM130992 WLQ130992 WBU130992 VRY130992 VIC130992 UYG130992 UOK130992 UEO130992 TUS130992 TKW130992 TBA130992 SRE130992 SHI130992 RXM130992 RNQ130992 RDU130992 QTY130992 QKC130992 QAG130992 PQK130992 PGO130992 OWS130992 OMW130992 ODA130992 NTE130992 NJI130992 MZM130992 MPQ130992 MFU130992 LVY130992 LMC130992 LCG130992 KSK130992 KIO130992 JYS130992 JOW130992 JFA130992 IVE130992 ILI130992 IBM130992 HRQ130992 HHU130992 GXY130992 GOC130992 GEG130992 FUK130992 FKO130992 FAS130992 EQW130992 EHA130992 DXE130992 DNI130992 DDM130992 CTQ130992 CJU130992 BZY130992 BQC130992 BGG130992 AWK130992 AMO130992 ACS130992 SW130992 JA130992 D130992 WVM65456 WLQ65456 WBU65456 VRY65456 VIC65456 UYG65456 UOK65456 UEO65456 TUS65456 TKW65456 TBA65456 SRE65456 SHI65456 RXM65456 RNQ65456 RDU65456 QTY65456 QKC65456 QAG65456 PQK65456 PGO65456 OWS65456 OMW65456 ODA65456 NTE65456 NJI65456 MZM65456 MPQ65456 MFU65456 LVY65456 LMC65456 LCG65456 KSK65456 KIO65456 JYS65456 JOW65456 JFA65456 IVE65456 ILI65456 IBM65456 HRQ65456 HHU65456 GXY65456 GOC65456 GEG65456 FUK65456 FKO65456 FAS65456 EQW65456 EHA65456 DXE65456 DNI65456 DDM65456 CTQ65456 CJU65456 BZY65456 BQC65456 BGG65456 AWK65456 AMO65456 ACS65456 SW65456 JA65456 D65456 WVM27 WLQ27 WBU27 VRY27 VIC27 UYG27 UOK27 UEO27 TUS27 TKW27 TBA27 SRE27 SHI27 RXM27 RNQ27 RDU27 QTY27 QKC27 QAG27 PQK27 PGO27 OWS27 OMW27 ODA27 NTE27 NJI27 MZM27 MPQ27 MFU27 LVY27 LMC27 LCG27 KSK27 KIO27 JYS27 JOW27 JFA27 IVE27 ILI27 IBM27 HRQ27 HHU27 GXY27 GOC27 GEG27 FUK27 FKO27 FAS27 EQW27 EHA27 DXE27 DNI27 DDM27 CTQ27 CJU27 BZY27 BQC27 BGG27 AWK27 AMO27 ACS27 SW27 JA27">
      <formula1>#REF!</formula1>
    </dataValidation>
    <dataValidation type="list" allowBlank="1" showInputMessage="1" showErrorMessage="1" promptTitle="Seleccione de la lista" prompt="Marque X si la empresa es gran contribuyente" sqref="WVM982956 D65452 JA65452 SW65452 ACS65452 AMO65452 AWK65452 BGG65452 BQC65452 BZY65452 CJU65452 CTQ65452 DDM65452 DNI65452 DXE65452 EHA65452 EQW65452 FAS65452 FKO65452 FUK65452 GEG65452 GOC65452 GXY65452 HHU65452 HRQ65452 IBM65452 ILI65452 IVE65452 JFA65452 JOW65452 JYS65452 KIO65452 KSK65452 LCG65452 LMC65452 LVY65452 MFU65452 MPQ65452 MZM65452 NJI65452 NTE65452 ODA65452 OMW65452 OWS65452 PGO65452 PQK65452 QAG65452 QKC65452 QTY65452 RDU65452 RNQ65452 RXM65452 SHI65452 SRE65452 TBA65452 TKW65452 TUS65452 UEO65452 UOK65452 UYG65452 VIC65452 VRY65452 WBU65452 WLQ65452 WVM65452 D130988 JA130988 SW130988 ACS130988 AMO130988 AWK130988 BGG130988 BQC130988 BZY130988 CJU130988 CTQ130988 DDM130988 DNI130988 DXE130988 EHA130988 EQW130988 FAS130988 FKO130988 FUK130988 GEG130988 GOC130988 GXY130988 HHU130988 HRQ130988 IBM130988 ILI130988 IVE130988 JFA130988 JOW130988 JYS130988 KIO130988 KSK130988 LCG130988 LMC130988 LVY130988 MFU130988 MPQ130988 MZM130988 NJI130988 NTE130988 ODA130988 OMW130988 OWS130988 PGO130988 PQK130988 QAG130988 QKC130988 QTY130988 RDU130988 RNQ130988 RXM130988 SHI130988 SRE130988 TBA130988 TKW130988 TUS130988 UEO130988 UOK130988 UYG130988 VIC130988 VRY130988 WBU130988 WLQ130988 WVM130988 D196524 JA196524 SW196524 ACS196524 AMO196524 AWK196524 BGG196524 BQC196524 BZY196524 CJU196524 CTQ196524 DDM196524 DNI196524 DXE196524 EHA196524 EQW196524 FAS196524 FKO196524 FUK196524 GEG196524 GOC196524 GXY196524 HHU196524 HRQ196524 IBM196524 ILI196524 IVE196524 JFA196524 JOW196524 JYS196524 KIO196524 KSK196524 LCG196524 LMC196524 LVY196524 MFU196524 MPQ196524 MZM196524 NJI196524 NTE196524 ODA196524 OMW196524 OWS196524 PGO196524 PQK196524 QAG196524 QKC196524 QTY196524 RDU196524 RNQ196524 RXM196524 SHI196524 SRE196524 TBA196524 TKW196524 TUS196524 UEO196524 UOK196524 UYG196524 VIC196524 VRY196524 WBU196524 WLQ196524 WVM196524 D262060 JA262060 SW262060 ACS262060 AMO262060 AWK262060 BGG262060 BQC262060 BZY262060 CJU262060 CTQ262060 DDM262060 DNI262060 DXE262060 EHA262060 EQW262060 FAS262060 FKO262060 FUK262060 GEG262060 GOC262060 GXY262060 HHU262060 HRQ262060 IBM262060 ILI262060 IVE262060 JFA262060 JOW262060 JYS262060 KIO262060 KSK262060 LCG262060 LMC262060 LVY262060 MFU262060 MPQ262060 MZM262060 NJI262060 NTE262060 ODA262060 OMW262060 OWS262060 PGO262060 PQK262060 QAG262060 QKC262060 QTY262060 RDU262060 RNQ262060 RXM262060 SHI262060 SRE262060 TBA262060 TKW262060 TUS262060 UEO262060 UOK262060 UYG262060 VIC262060 VRY262060 WBU262060 WLQ262060 WVM262060 D327596 JA327596 SW327596 ACS327596 AMO327596 AWK327596 BGG327596 BQC327596 BZY327596 CJU327596 CTQ327596 DDM327596 DNI327596 DXE327596 EHA327596 EQW327596 FAS327596 FKO327596 FUK327596 GEG327596 GOC327596 GXY327596 HHU327596 HRQ327596 IBM327596 ILI327596 IVE327596 JFA327596 JOW327596 JYS327596 KIO327596 KSK327596 LCG327596 LMC327596 LVY327596 MFU327596 MPQ327596 MZM327596 NJI327596 NTE327596 ODA327596 OMW327596 OWS327596 PGO327596 PQK327596 QAG327596 QKC327596 QTY327596 RDU327596 RNQ327596 RXM327596 SHI327596 SRE327596 TBA327596 TKW327596 TUS327596 UEO327596 UOK327596 UYG327596 VIC327596 VRY327596 WBU327596 WLQ327596 WVM327596 D393132 JA393132 SW393132 ACS393132 AMO393132 AWK393132 BGG393132 BQC393132 BZY393132 CJU393132 CTQ393132 DDM393132 DNI393132 DXE393132 EHA393132 EQW393132 FAS393132 FKO393132 FUK393132 GEG393132 GOC393132 GXY393132 HHU393132 HRQ393132 IBM393132 ILI393132 IVE393132 JFA393132 JOW393132 JYS393132 KIO393132 KSK393132 LCG393132 LMC393132 LVY393132 MFU393132 MPQ393132 MZM393132 NJI393132 NTE393132 ODA393132 OMW393132 OWS393132 PGO393132 PQK393132 QAG393132 QKC393132 QTY393132 RDU393132 RNQ393132 RXM393132 SHI393132 SRE393132 TBA393132 TKW393132 TUS393132 UEO393132 UOK393132 UYG393132 VIC393132 VRY393132 WBU393132 WLQ393132 WVM393132 D458668 JA458668 SW458668 ACS458668 AMO458668 AWK458668 BGG458668 BQC458668 BZY458668 CJU458668 CTQ458668 DDM458668 DNI458668 DXE458668 EHA458668 EQW458668 FAS458668 FKO458668 FUK458668 GEG458668 GOC458668 GXY458668 HHU458668 HRQ458668 IBM458668 ILI458668 IVE458668 JFA458668 JOW458668 JYS458668 KIO458668 KSK458668 LCG458668 LMC458668 LVY458668 MFU458668 MPQ458668 MZM458668 NJI458668 NTE458668 ODA458668 OMW458668 OWS458668 PGO458668 PQK458668 QAG458668 QKC458668 QTY458668 RDU458668 RNQ458668 RXM458668 SHI458668 SRE458668 TBA458668 TKW458668 TUS458668 UEO458668 UOK458668 UYG458668 VIC458668 VRY458668 WBU458668 WLQ458668 WVM458668 D524204 JA524204 SW524204 ACS524204 AMO524204 AWK524204 BGG524204 BQC524204 BZY524204 CJU524204 CTQ524204 DDM524204 DNI524204 DXE524204 EHA524204 EQW524204 FAS524204 FKO524204 FUK524204 GEG524204 GOC524204 GXY524204 HHU524204 HRQ524204 IBM524204 ILI524204 IVE524204 JFA524204 JOW524204 JYS524204 KIO524204 KSK524204 LCG524204 LMC524204 LVY524204 MFU524204 MPQ524204 MZM524204 NJI524204 NTE524204 ODA524204 OMW524204 OWS524204 PGO524204 PQK524204 QAG524204 QKC524204 QTY524204 RDU524204 RNQ524204 RXM524204 SHI524204 SRE524204 TBA524204 TKW524204 TUS524204 UEO524204 UOK524204 UYG524204 VIC524204 VRY524204 WBU524204 WLQ524204 WVM524204 D589740 JA589740 SW589740 ACS589740 AMO589740 AWK589740 BGG589740 BQC589740 BZY589740 CJU589740 CTQ589740 DDM589740 DNI589740 DXE589740 EHA589740 EQW589740 FAS589740 FKO589740 FUK589740 GEG589740 GOC589740 GXY589740 HHU589740 HRQ589740 IBM589740 ILI589740 IVE589740 JFA589740 JOW589740 JYS589740 KIO589740 KSK589740 LCG589740 LMC589740 LVY589740 MFU589740 MPQ589740 MZM589740 NJI589740 NTE589740 ODA589740 OMW589740 OWS589740 PGO589740 PQK589740 QAG589740 QKC589740 QTY589740 RDU589740 RNQ589740 RXM589740 SHI589740 SRE589740 TBA589740 TKW589740 TUS589740 UEO589740 UOK589740 UYG589740 VIC589740 VRY589740 WBU589740 WLQ589740 WVM589740 D655276 JA655276 SW655276 ACS655276 AMO655276 AWK655276 BGG655276 BQC655276 BZY655276 CJU655276 CTQ655276 DDM655276 DNI655276 DXE655276 EHA655276 EQW655276 FAS655276 FKO655276 FUK655276 GEG655276 GOC655276 GXY655276 HHU655276 HRQ655276 IBM655276 ILI655276 IVE655276 JFA655276 JOW655276 JYS655276 KIO655276 KSK655276 LCG655276 LMC655276 LVY655276 MFU655276 MPQ655276 MZM655276 NJI655276 NTE655276 ODA655276 OMW655276 OWS655276 PGO655276 PQK655276 QAG655276 QKC655276 QTY655276 RDU655276 RNQ655276 RXM655276 SHI655276 SRE655276 TBA655276 TKW655276 TUS655276 UEO655276 UOK655276 UYG655276 VIC655276 VRY655276 WBU655276 WLQ655276 WVM655276 D720812 JA720812 SW720812 ACS720812 AMO720812 AWK720812 BGG720812 BQC720812 BZY720812 CJU720812 CTQ720812 DDM720812 DNI720812 DXE720812 EHA720812 EQW720812 FAS720812 FKO720812 FUK720812 GEG720812 GOC720812 GXY720812 HHU720812 HRQ720812 IBM720812 ILI720812 IVE720812 JFA720812 JOW720812 JYS720812 KIO720812 KSK720812 LCG720812 LMC720812 LVY720812 MFU720812 MPQ720812 MZM720812 NJI720812 NTE720812 ODA720812 OMW720812 OWS720812 PGO720812 PQK720812 QAG720812 QKC720812 QTY720812 RDU720812 RNQ720812 RXM720812 SHI720812 SRE720812 TBA720812 TKW720812 TUS720812 UEO720812 UOK720812 UYG720812 VIC720812 VRY720812 WBU720812 WLQ720812 WVM720812 D786348 JA786348 SW786348 ACS786348 AMO786348 AWK786348 BGG786348 BQC786348 BZY786348 CJU786348 CTQ786348 DDM786348 DNI786348 DXE786348 EHA786348 EQW786348 FAS786348 FKO786348 FUK786348 GEG786348 GOC786348 GXY786348 HHU786348 HRQ786348 IBM786348 ILI786348 IVE786348 JFA786348 JOW786348 JYS786348 KIO786348 KSK786348 LCG786348 LMC786348 LVY786348 MFU786348 MPQ786348 MZM786348 NJI786348 NTE786348 ODA786348 OMW786348 OWS786348 PGO786348 PQK786348 QAG786348 QKC786348 QTY786348 RDU786348 RNQ786348 RXM786348 SHI786348 SRE786348 TBA786348 TKW786348 TUS786348 UEO786348 UOK786348 UYG786348 VIC786348 VRY786348 WBU786348 WLQ786348 WVM786348 D851884 JA851884 SW851884 ACS851884 AMO851884 AWK851884 BGG851884 BQC851884 BZY851884 CJU851884 CTQ851884 DDM851884 DNI851884 DXE851884 EHA851884 EQW851884 FAS851884 FKO851884 FUK851884 GEG851884 GOC851884 GXY851884 HHU851884 HRQ851884 IBM851884 ILI851884 IVE851884 JFA851884 JOW851884 JYS851884 KIO851884 KSK851884 LCG851884 LMC851884 LVY851884 MFU851884 MPQ851884 MZM851884 NJI851884 NTE851884 ODA851884 OMW851884 OWS851884 PGO851884 PQK851884 QAG851884 QKC851884 QTY851884 RDU851884 RNQ851884 RXM851884 SHI851884 SRE851884 TBA851884 TKW851884 TUS851884 UEO851884 UOK851884 UYG851884 VIC851884 VRY851884 WBU851884 WLQ851884 WVM851884 D917420 JA917420 SW917420 ACS917420 AMO917420 AWK917420 BGG917420 BQC917420 BZY917420 CJU917420 CTQ917420 DDM917420 DNI917420 DXE917420 EHA917420 EQW917420 FAS917420 FKO917420 FUK917420 GEG917420 GOC917420 GXY917420 HHU917420 HRQ917420 IBM917420 ILI917420 IVE917420 JFA917420 JOW917420 JYS917420 KIO917420 KSK917420 LCG917420 LMC917420 LVY917420 MFU917420 MPQ917420 MZM917420 NJI917420 NTE917420 ODA917420 OMW917420 OWS917420 PGO917420 PQK917420 QAG917420 QKC917420 QTY917420 RDU917420 RNQ917420 RXM917420 SHI917420 SRE917420 TBA917420 TKW917420 TUS917420 UEO917420 UOK917420 UYG917420 VIC917420 VRY917420 WBU917420 WLQ917420 WVM917420 D982956 JA982956 SW982956 ACS982956 AMO982956 AWK982956 BGG982956 BQC982956 BZY982956 CJU982956 CTQ982956 DDM982956 DNI982956 DXE982956 EHA982956 EQW982956 FAS982956 FKO982956 FUK982956 GEG982956 GOC982956 GXY982956 HHU982956 HRQ982956 IBM982956 ILI982956 IVE982956 JFA982956 JOW982956 JYS982956 KIO982956 KSK982956 LCG982956 LMC982956 LVY982956 MFU982956 MPQ982956 MZM982956 NJI982956 NTE982956 ODA982956 OMW982956 OWS982956 PGO982956 PQK982956 QAG982956 QKC982956 QTY982956 RDU982956 RNQ982956 RXM982956 SHI982956 SRE982956 TBA982956 TKW982956 TUS982956 UEO982956 UOK982956 UYG982956 VIC982956 VRY982956 WBU982956 WLQ982956">
      <formula1>#REF!</formula1>
    </dataValidation>
    <dataValidation allowBlank="1" showInputMessage="1" showErrorMessage="1" prompt="Personas naturales " sqref="D19:D24 JA19:JA24 SW19:SW24 ACS19:ACS24 AMO19:AMO24 AWK19:AWK24 BGG19:BGG24 BQC19:BQC24 BZY19:BZY24 CJU19:CJU24 CTQ19:CTQ24 DDM19:DDM24 DNI19:DNI24 DXE19:DXE24 EHA19:EHA24 EQW19:EQW24 FAS19:FAS24 FKO19:FKO24 FUK19:FUK24 GEG19:GEG24 GOC19:GOC24 GXY19:GXY24 HHU19:HHU24 HRQ19:HRQ24 IBM19:IBM24 ILI19:ILI24 IVE19:IVE24 JFA19:JFA24 JOW19:JOW24 JYS19:JYS24 KIO19:KIO24 KSK19:KSK24 LCG19:LCG24 LMC19:LMC24 LVY19:LVY24 MFU19:MFU24 MPQ19:MPQ24 MZM19:MZM24 NJI19:NJI24 NTE19:NTE24 ODA19:ODA24 OMW19:OMW24 OWS19:OWS24 PGO19:PGO24 PQK19:PQK24 QAG19:QAG24 QKC19:QKC24 QTY19:QTY24 RDU19:RDU24 RNQ19:RNQ24 RXM19:RXM24 SHI19:SHI24 SRE19:SRE24 TBA19:TBA24 TKW19:TKW24 TUS19:TUS24 UEO19:UEO24 UOK19:UOK24 UYG19:UYG24 VIC19:VIC24 VRY19:VRY24 WBU19:WBU24 WLQ19:WLQ24 WVM19:WVM24 D65448:D65451 JA65448:JA65451 SW65448:SW65451 ACS65448:ACS65451 AMO65448:AMO65451 AWK65448:AWK65451 BGG65448:BGG65451 BQC65448:BQC65451 BZY65448:BZY65451 CJU65448:CJU65451 CTQ65448:CTQ65451 DDM65448:DDM65451 DNI65448:DNI65451 DXE65448:DXE65451 EHA65448:EHA65451 EQW65448:EQW65451 FAS65448:FAS65451 FKO65448:FKO65451 FUK65448:FUK65451 GEG65448:GEG65451 GOC65448:GOC65451 GXY65448:GXY65451 HHU65448:HHU65451 HRQ65448:HRQ65451 IBM65448:IBM65451 ILI65448:ILI65451 IVE65448:IVE65451 JFA65448:JFA65451 JOW65448:JOW65451 JYS65448:JYS65451 KIO65448:KIO65451 KSK65448:KSK65451 LCG65448:LCG65451 LMC65448:LMC65451 LVY65448:LVY65451 MFU65448:MFU65451 MPQ65448:MPQ65451 MZM65448:MZM65451 NJI65448:NJI65451 NTE65448:NTE65451 ODA65448:ODA65451 OMW65448:OMW65451 OWS65448:OWS65451 PGO65448:PGO65451 PQK65448:PQK65451 QAG65448:QAG65451 QKC65448:QKC65451 QTY65448:QTY65451 RDU65448:RDU65451 RNQ65448:RNQ65451 RXM65448:RXM65451 SHI65448:SHI65451 SRE65448:SRE65451 TBA65448:TBA65451 TKW65448:TKW65451 TUS65448:TUS65451 UEO65448:UEO65451 UOK65448:UOK65451 UYG65448:UYG65451 VIC65448:VIC65451 VRY65448:VRY65451 WBU65448:WBU65451 WLQ65448:WLQ65451 WVM65448:WVM65451 D130984:D130987 JA130984:JA130987 SW130984:SW130987 ACS130984:ACS130987 AMO130984:AMO130987 AWK130984:AWK130987 BGG130984:BGG130987 BQC130984:BQC130987 BZY130984:BZY130987 CJU130984:CJU130987 CTQ130984:CTQ130987 DDM130984:DDM130987 DNI130984:DNI130987 DXE130984:DXE130987 EHA130984:EHA130987 EQW130984:EQW130987 FAS130984:FAS130987 FKO130984:FKO130987 FUK130984:FUK130987 GEG130984:GEG130987 GOC130984:GOC130987 GXY130984:GXY130987 HHU130984:HHU130987 HRQ130984:HRQ130987 IBM130984:IBM130987 ILI130984:ILI130987 IVE130984:IVE130987 JFA130984:JFA130987 JOW130984:JOW130987 JYS130984:JYS130987 KIO130984:KIO130987 KSK130984:KSK130987 LCG130984:LCG130987 LMC130984:LMC130987 LVY130984:LVY130987 MFU130984:MFU130987 MPQ130984:MPQ130987 MZM130984:MZM130987 NJI130984:NJI130987 NTE130984:NTE130987 ODA130984:ODA130987 OMW130984:OMW130987 OWS130984:OWS130987 PGO130984:PGO130987 PQK130984:PQK130987 QAG130984:QAG130987 QKC130984:QKC130987 QTY130984:QTY130987 RDU130984:RDU130987 RNQ130984:RNQ130987 RXM130984:RXM130987 SHI130984:SHI130987 SRE130984:SRE130987 TBA130984:TBA130987 TKW130984:TKW130987 TUS130984:TUS130987 UEO130984:UEO130987 UOK130984:UOK130987 UYG130984:UYG130987 VIC130984:VIC130987 VRY130984:VRY130987 WBU130984:WBU130987 WLQ130984:WLQ130987 WVM130984:WVM130987 D196520:D196523 JA196520:JA196523 SW196520:SW196523 ACS196520:ACS196523 AMO196520:AMO196523 AWK196520:AWK196523 BGG196520:BGG196523 BQC196520:BQC196523 BZY196520:BZY196523 CJU196520:CJU196523 CTQ196520:CTQ196523 DDM196520:DDM196523 DNI196520:DNI196523 DXE196520:DXE196523 EHA196520:EHA196523 EQW196520:EQW196523 FAS196520:FAS196523 FKO196520:FKO196523 FUK196520:FUK196523 GEG196520:GEG196523 GOC196520:GOC196523 GXY196520:GXY196523 HHU196520:HHU196523 HRQ196520:HRQ196523 IBM196520:IBM196523 ILI196520:ILI196523 IVE196520:IVE196523 JFA196520:JFA196523 JOW196520:JOW196523 JYS196520:JYS196523 KIO196520:KIO196523 KSK196520:KSK196523 LCG196520:LCG196523 LMC196520:LMC196523 LVY196520:LVY196523 MFU196520:MFU196523 MPQ196520:MPQ196523 MZM196520:MZM196523 NJI196520:NJI196523 NTE196520:NTE196523 ODA196520:ODA196523 OMW196520:OMW196523 OWS196520:OWS196523 PGO196520:PGO196523 PQK196520:PQK196523 QAG196520:QAG196523 QKC196520:QKC196523 QTY196520:QTY196523 RDU196520:RDU196523 RNQ196520:RNQ196523 RXM196520:RXM196523 SHI196520:SHI196523 SRE196520:SRE196523 TBA196520:TBA196523 TKW196520:TKW196523 TUS196520:TUS196523 UEO196520:UEO196523 UOK196520:UOK196523 UYG196520:UYG196523 VIC196520:VIC196523 VRY196520:VRY196523 WBU196520:WBU196523 WLQ196520:WLQ196523 WVM196520:WVM196523 D262056:D262059 JA262056:JA262059 SW262056:SW262059 ACS262056:ACS262059 AMO262056:AMO262059 AWK262056:AWK262059 BGG262056:BGG262059 BQC262056:BQC262059 BZY262056:BZY262059 CJU262056:CJU262059 CTQ262056:CTQ262059 DDM262056:DDM262059 DNI262056:DNI262059 DXE262056:DXE262059 EHA262056:EHA262059 EQW262056:EQW262059 FAS262056:FAS262059 FKO262056:FKO262059 FUK262056:FUK262059 GEG262056:GEG262059 GOC262056:GOC262059 GXY262056:GXY262059 HHU262056:HHU262059 HRQ262056:HRQ262059 IBM262056:IBM262059 ILI262056:ILI262059 IVE262056:IVE262059 JFA262056:JFA262059 JOW262056:JOW262059 JYS262056:JYS262059 KIO262056:KIO262059 KSK262056:KSK262059 LCG262056:LCG262059 LMC262056:LMC262059 LVY262056:LVY262059 MFU262056:MFU262059 MPQ262056:MPQ262059 MZM262056:MZM262059 NJI262056:NJI262059 NTE262056:NTE262059 ODA262056:ODA262059 OMW262056:OMW262059 OWS262056:OWS262059 PGO262056:PGO262059 PQK262056:PQK262059 QAG262056:QAG262059 QKC262056:QKC262059 QTY262056:QTY262059 RDU262056:RDU262059 RNQ262056:RNQ262059 RXM262056:RXM262059 SHI262056:SHI262059 SRE262056:SRE262059 TBA262056:TBA262059 TKW262056:TKW262059 TUS262056:TUS262059 UEO262056:UEO262059 UOK262056:UOK262059 UYG262056:UYG262059 VIC262056:VIC262059 VRY262056:VRY262059 WBU262056:WBU262059 WLQ262056:WLQ262059 WVM262056:WVM262059 D327592:D327595 JA327592:JA327595 SW327592:SW327595 ACS327592:ACS327595 AMO327592:AMO327595 AWK327592:AWK327595 BGG327592:BGG327595 BQC327592:BQC327595 BZY327592:BZY327595 CJU327592:CJU327595 CTQ327592:CTQ327595 DDM327592:DDM327595 DNI327592:DNI327595 DXE327592:DXE327595 EHA327592:EHA327595 EQW327592:EQW327595 FAS327592:FAS327595 FKO327592:FKO327595 FUK327592:FUK327595 GEG327592:GEG327595 GOC327592:GOC327595 GXY327592:GXY327595 HHU327592:HHU327595 HRQ327592:HRQ327595 IBM327592:IBM327595 ILI327592:ILI327595 IVE327592:IVE327595 JFA327592:JFA327595 JOW327592:JOW327595 JYS327592:JYS327595 KIO327592:KIO327595 KSK327592:KSK327595 LCG327592:LCG327595 LMC327592:LMC327595 LVY327592:LVY327595 MFU327592:MFU327595 MPQ327592:MPQ327595 MZM327592:MZM327595 NJI327592:NJI327595 NTE327592:NTE327595 ODA327592:ODA327595 OMW327592:OMW327595 OWS327592:OWS327595 PGO327592:PGO327595 PQK327592:PQK327595 QAG327592:QAG327595 QKC327592:QKC327595 QTY327592:QTY327595 RDU327592:RDU327595 RNQ327592:RNQ327595 RXM327592:RXM327595 SHI327592:SHI327595 SRE327592:SRE327595 TBA327592:TBA327595 TKW327592:TKW327595 TUS327592:TUS327595 UEO327592:UEO327595 UOK327592:UOK327595 UYG327592:UYG327595 VIC327592:VIC327595 VRY327592:VRY327595 WBU327592:WBU327595 WLQ327592:WLQ327595 WVM327592:WVM327595 D393128:D393131 JA393128:JA393131 SW393128:SW393131 ACS393128:ACS393131 AMO393128:AMO393131 AWK393128:AWK393131 BGG393128:BGG393131 BQC393128:BQC393131 BZY393128:BZY393131 CJU393128:CJU393131 CTQ393128:CTQ393131 DDM393128:DDM393131 DNI393128:DNI393131 DXE393128:DXE393131 EHA393128:EHA393131 EQW393128:EQW393131 FAS393128:FAS393131 FKO393128:FKO393131 FUK393128:FUK393131 GEG393128:GEG393131 GOC393128:GOC393131 GXY393128:GXY393131 HHU393128:HHU393131 HRQ393128:HRQ393131 IBM393128:IBM393131 ILI393128:ILI393131 IVE393128:IVE393131 JFA393128:JFA393131 JOW393128:JOW393131 JYS393128:JYS393131 KIO393128:KIO393131 KSK393128:KSK393131 LCG393128:LCG393131 LMC393128:LMC393131 LVY393128:LVY393131 MFU393128:MFU393131 MPQ393128:MPQ393131 MZM393128:MZM393131 NJI393128:NJI393131 NTE393128:NTE393131 ODA393128:ODA393131 OMW393128:OMW393131 OWS393128:OWS393131 PGO393128:PGO393131 PQK393128:PQK393131 QAG393128:QAG393131 QKC393128:QKC393131 QTY393128:QTY393131 RDU393128:RDU393131 RNQ393128:RNQ393131 RXM393128:RXM393131 SHI393128:SHI393131 SRE393128:SRE393131 TBA393128:TBA393131 TKW393128:TKW393131 TUS393128:TUS393131 UEO393128:UEO393131 UOK393128:UOK393131 UYG393128:UYG393131 VIC393128:VIC393131 VRY393128:VRY393131 WBU393128:WBU393131 WLQ393128:WLQ393131 WVM393128:WVM393131 D458664:D458667 JA458664:JA458667 SW458664:SW458667 ACS458664:ACS458667 AMO458664:AMO458667 AWK458664:AWK458667 BGG458664:BGG458667 BQC458664:BQC458667 BZY458664:BZY458667 CJU458664:CJU458667 CTQ458664:CTQ458667 DDM458664:DDM458667 DNI458664:DNI458667 DXE458664:DXE458667 EHA458664:EHA458667 EQW458664:EQW458667 FAS458664:FAS458667 FKO458664:FKO458667 FUK458664:FUK458667 GEG458664:GEG458667 GOC458664:GOC458667 GXY458664:GXY458667 HHU458664:HHU458667 HRQ458664:HRQ458667 IBM458664:IBM458667 ILI458664:ILI458667 IVE458664:IVE458667 JFA458664:JFA458667 JOW458664:JOW458667 JYS458664:JYS458667 KIO458664:KIO458667 KSK458664:KSK458667 LCG458664:LCG458667 LMC458664:LMC458667 LVY458664:LVY458667 MFU458664:MFU458667 MPQ458664:MPQ458667 MZM458664:MZM458667 NJI458664:NJI458667 NTE458664:NTE458667 ODA458664:ODA458667 OMW458664:OMW458667 OWS458664:OWS458667 PGO458664:PGO458667 PQK458664:PQK458667 QAG458664:QAG458667 QKC458664:QKC458667 QTY458664:QTY458667 RDU458664:RDU458667 RNQ458664:RNQ458667 RXM458664:RXM458667 SHI458664:SHI458667 SRE458664:SRE458667 TBA458664:TBA458667 TKW458664:TKW458667 TUS458664:TUS458667 UEO458664:UEO458667 UOK458664:UOK458667 UYG458664:UYG458667 VIC458664:VIC458667 VRY458664:VRY458667 WBU458664:WBU458667 WLQ458664:WLQ458667 WVM458664:WVM458667 D524200:D524203 JA524200:JA524203 SW524200:SW524203 ACS524200:ACS524203 AMO524200:AMO524203 AWK524200:AWK524203 BGG524200:BGG524203 BQC524200:BQC524203 BZY524200:BZY524203 CJU524200:CJU524203 CTQ524200:CTQ524203 DDM524200:DDM524203 DNI524200:DNI524203 DXE524200:DXE524203 EHA524200:EHA524203 EQW524200:EQW524203 FAS524200:FAS524203 FKO524200:FKO524203 FUK524200:FUK524203 GEG524200:GEG524203 GOC524200:GOC524203 GXY524200:GXY524203 HHU524200:HHU524203 HRQ524200:HRQ524203 IBM524200:IBM524203 ILI524200:ILI524203 IVE524200:IVE524203 JFA524200:JFA524203 JOW524200:JOW524203 JYS524200:JYS524203 KIO524200:KIO524203 KSK524200:KSK524203 LCG524200:LCG524203 LMC524200:LMC524203 LVY524200:LVY524203 MFU524200:MFU524203 MPQ524200:MPQ524203 MZM524200:MZM524203 NJI524200:NJI524203 NTE524200:NTE524203 ODA524200:ODA524203 OMW524200:OMW524203 OWS524200:OWS524203 PGO524200:PGO524203 PQK524200:PQK524203 QAG524200:QAG524203 QKC524200:QKC524203 QTY524200:QTY524203 RDU524200:RDU524203 RNQ524200:RNQ524203 RXM524200:RXM524203 SHI524200:SHI524203 SRE524200:SRE524203 TBA524200:TBA524203 TKW524200:TKW524203 TUS524200:TUS524203 UEO524200:UEO524203 UOK524200:UOK524203 UYG524200:UYG524203 VIC524200:VIC524203 VRY524200:VRY524203 WBU524200:WBU524203 WLQ524200:WLQ524203 WVM524200:WVM524203 D589736:D589739 JA589736:JA589739 SW589736:SW589739 ACS589736:ACS589739 AMO589736:AMO589739 AWK589736:AWK589739 BGG589736:BGG589739 BQC589736:BQC589739 BZY589736:BZY589739 CJU589736:CJU589739 CTQ589736:CTQ589739 DDM589736:DDM589739 DNI589736:DNI589739 DXE589736:DXE589739 EHA589736:EHA589739 EQW589736:EQW589739 FAS589736:FAS589739 FKO589736:FKO589739 FUK589736:FUK589739 GEG589736:GEG589739 GOC589736:GOC589739 GXY589736:GXY589739 HHU589736:HHU589739 HRQ589736:HRQ589739 IBM589736:IBM589739 ILI589736:ILI589739 IVE589736:IVE589739 JFA589736:JFA589739 JOW589736:JOW589739 JYS589736:JYS589739 KIO589736:KIO589739 KSK589736:KSK589739 LCG589736:LCG589739 LMC589736:LMC589739 LVY589736:LVY589739 MFU589736:MFU589739 MPQ589736:MPQ589739 MZM589736:MZM589739 NJI589736:NJI589739 NTE589736:NTE589739 ODA589736:ODA589739 OMW589736:OMW589739 OWS589736:OWS589739 PGO589736:PGO589739 PQK589736:PQK589739 QAG589736:QAG589739 QKC589736:QKC589739 QTY589736:QTY589739 RDU589736:RDU589739 RNQ589736:RNQ589739 RXM589736:RXM589739 SHI589736:SHI589739 SRE589736:SRE589739 TBA589736:TBA589739 TKW589736:TKW589739 TUS589736:TUS589739 UEO589736:UEO589739 UOK589736:UOK589739 UYG589736:UYG589739 VIC589736:VIC589739 VRY589736:VRY589739 WBU589736:WBU589739 WLQ589736:WLQ589739 WVM589736:WVM589739 D655272:D655275 JA655272:JA655275 SW655272:SW655275 ACS655272:ACS655275 AMO655272:AMO655275 AWK655272:AWK655275 BGG655272:BGG655275 BQC655272:BQC655275 BZY655272:BZY655275 CJU655272:CJU655275 CTQ655272:CTQ655275 DDM655272:DDM655275 DNI655272:DNI655275 DXE655272:DXE655275 EHA655272:EHA655275 EQW655272:EQW655275 FAS655272:FAS655275 FKO655272:FKO655275 FUK655272:FUK655275 GEG655272:GEG655275 GOC655272:GOC655275 GXY655272:GXY655275 HHU655272:HHU655275 HRQ655272:HRQ655275 IBM655272:IBM655275 ILI655272:ILI655275 IVE655272:IVE655275 JFA655272:JFA655275 JOW655272:JOW655275 JYS655272:JYS655275 KIO655272:KIO655275 KSK655272:KSK655275 LCG655272:LCG655275 LMC655272:LMC655275 LVY655272:LVY655275 MFU655272:MFU655275 MPQ655272:MPQ655275 MZM655272:MZM655275 NJI655272:NJI655275 NTE655272:NTE655275 ODA655272:ODA655275 OMW655272:OMW655275 OWS655272:OWS655275 PGO655272:PGO655275 PQK655272:PQK655275 QAG655272:QAG655275 QKC655272:QKC655275 QTY655272:QTY655275 RDU655272:RDU655275 RNQ655272:RNQ655275 RXM655272:RXM655275 SHI655272:SHI655275 SRE655272:SRE655275 TBA655272:TBA655275 TKW655272:TKW655275 TUS655272:TUS655275 UEO655272:UEO655275 UOK655272:UOK655275 UYG655272:UYG655275 VIC655272:VIC655275 VRY655272:VRY655275 WBU655272:WBU655275 WLQ655272:WLQ655275 WVM655272:WVM655275 D720808:D720811 JA720808:JA720811 SW720808:SW720811 ACS720808:ACS720811 AMO720808:AMO720811 AWK720808:AWK720811 BGG720808:BGG720811 BQC720808:BQC720811 BZY720808:BZY720811 CJU720808:CJU720811 CTQ720808:CTQ720811 DDM720808:DDM720811 DNI720808:DNI720811 DXE720808:DXE720811 EHA720808:EHA720811 EQW720808:EQW720811 FAS720808:FAS720811 FKO720808:FKO720811 FUK720808:FUK720811 GEG720808:GEG720811 GOC720808:GOC720811 GXY720808:GXY720811 HHU720808:HHU720811 HRQ720808:HRQ720811 IBM720808:IBM720811 ILI720808:ILI720811 IVE720808:IVE720811 JFA720808:JFA720811 JOW720808:JOW720811 JYS720808:JYS720811 KIO720808:KIO720811 KSK720808:KSK720811 LCG720808:LCG720811 LMC720808:LMC720811 LVY720808:LVY720811 MFU720808:MFU720811 MPQ720808:MPQ720811 MZM720808:MZM720811 NJI720808:NJI720811 NTE720808:NTE720811 ODA720808:ODA720811 OMW720808:OMW720811 OWS720808:OWS720811 PGO720808:PGO720811 PQK720808:PQK720811 QAG720808:QAG720811 QKC720808:QKC720811 QTY720808:QTY720811 RDU720808:RDU720811 RNQ720808:RNQ720811 RXM720808:RXM720811 SHI720808:SHI720811 SRE720808:SRE720811 TBA720808:TBA720811 TKW720808:TKW720811 TUS720808:TUS720811 UEO720808:UEO720811 UOK720808:UOK720811 UYG720808:UYG720811 VIC720808:VIC720811 VRY720808:VRY720811 WBU720808:WBU720811 WLQ720808:WLQ720811 WVM720808:WVM720811 D786344:D786347 JA786344:JA786347 SW786344:SW786347 ACS786344:ACS786347 AMO786344:AMO786347 AWK786344:AWK786347 BGG786344:BGG786347 BQC786344:BQC786347 BZY786344:BZY786347 CJU786344:CJU786347 CTQ786344:CTQ786347 DDM786344:DDM786347 DNI786344:DNI786347 DXE786344:DXE786347 EHA786344:EHA786347 EQW786344:EQW786347 FAS786344:FAS786347 FKO786344:FKO786347 FUK786344:FUK786347 GEG786344:GEG786347 GOC786344:GOC786347 GXY786344:GXY786347 HHU786344:HHU786347 HRQ786344:HRQ786347 IBM786344:IBM786347 ILI786344:ILI786347 IVE786344:IVE786347 JFA786344:JFA786347 JOW786344:JOW786347 JYS786344:JYS786347 KIO786344:KIO786347 KSK786344:KSK786347 LCG786344:LCG786347 LMC786344:LMC786347 LVY786344:LVY786347 MFU786344:MFU786347 MPQ786344:MPQ786347 MZM786344:MZM786347 NJI786344:NJI786347 NTE786344:NTE786347 ODA786344:ODA786347 OMW786344:OMW786347 OWS786344:OWS786347 PGO786344:PGO786347 PQK786344:PQK786347 QAG786344:QAG786347 QKC786344:QKC786347 QTY786344:QTY786347 RDU786344:RDU786347 RNQ786344:RNQ786347 RXM786344:RXM786347 SHI786344:SHI786347 SRE786344:SRE786347 TBA786344:TBA786347 TKW786344:TKW786347 TUS786344:TUS786347 UEO786344:UEO786347 UOK786344:UOK786347 UYG786344:UYG786347 VIC786344:VIC786347 VRY786344:VRY786347 WBU786344:WBU786347 WLQ786344:WLQ786347 WVM786344:WVM786347 D851880:D851883 JA851880:JA851883 SW851880:SW851883 ACS851880:ACS851883 AMO851880:AMO851883 AWK851880:AWK851883 BGG851880:BGG851883 BQC851880:BQC851883 BZY851880:BZY851883 CJU851880:CJU851883 CTQ851880:CTQ851883 DDM851880:DDM851883 DNI851880:DNI851883 DXE851880:DXE851883 EHA851880:EHA851883 EQW851880:EQW851883 FAS851880:FAS851883 FKO851880:FKO851883 FUK851880:FUK851883 GEG851880:GEG851883 GOC851880:GOC851883 GXY851880:GXY851883 HHU851880:HHU851883 HRQ851880:HRQ851883 IBM851880:IBM851883 ILI851880:ILI851883 IVE851880:IVE851883 JFA851880:JFA851883 JOW851880:JOW851883 JYS851880:JYS851883 KIO851880:KIO851883 KSK851880:KSK851883 LCG851880:LCG851883 LMC851880:LMC851883 LVY851880:LVY851883 MFU851880:MFU851883 MPQ851880:MPQ851883 MZM851880:MZM851883 NJI851880:NJI851883 NTE851880:NTE851883 ODA851880:ODA851883 OMW851880:OMW851883 OWS851880:OWS851883 PGO851880:PGO851883 PQK851880:PQK851883 QAG851880:QAG851883 QKC851880:QKC851883 QTY851880:QTY851883 RDU851880:RDU851883 RNQ851880:RNQ851883 RXM851880:RXM851883 SHI851880:SHI851883 SRE851880:SRE851883 TBA851880:TBA851883 TKW851880:TKW851883 TUS851880:TUS851883 UEO851880:UEO851883 UOK851880:UOK851883 UYG851880:UYG851883 VIC851880:VIC851883 VRY851880:VRY851883 WBU851880:WBU851883 WLQ851880:WLQ851883 WVM851880:WVM851883 D917416:D917419 JA917416:JA917419 SW917416:SW917419 ACS917416:ACS917419 AMO917416:AMO917419 AWK917416:AWK917419 BGG917416:BGG917419 BQC917416:BQC917419 BZY917416:BZY917419 CJU917416:CJU917419 CTQ917416:CTQ917419 DDM917416:DDM917419 DNI917416:DNI917419 DXE917416:DXE917419 EHA917416:EHA917419 EQW917416:EQW917419 FAS917416:FAS917419 FKO917416:FKO917419 FUK917416:FUK917419 GEG917416:GEG917419 GOC917416:GOC917419 GXY917416:GXY917419 HHU917416:HHU917419 HRQ917416:HRQ917419 IBM917416:IBM917419 ILI917416:ILI917419 IVE917416:IVE917419 JFA917416:JFA917419 JOW917416:JOW917419 JYS917416:JYS917419 KIO917416:KIO917419 KSK917416:KSK917419 LCG917416:LCG917419 LMC917416:LMC917419 LVY917416:LVY917419 MFU917416:MFU917419 MPQ917416:MPQ917419 MZM917416:MZM917419 NJI917416:NJI917419 NTE917416:NTE917419 ODA917416:ODA917419 OMW917416:OMW917419 OWS917416:OWS917419 PGO917416:PGO917419 PQK917416:PQK917419 QAG917416:QAG917419 QKC917416:QKC917419 QTY917416:QTY917419 RDU917416:RDU917419 RNQ917416:RNQ917419 RXM917416:RXM917419 SHI917416:SHI917419 SRE917416:SRE917419 TBA917416:TBA917419 TKW917416:TKW917419 TUS917416:TUS917419 UEO917416:UEO917419 UOK917416:UOK917419 UYG917416:UYG917419 VIC917416:VIC917419 VRY917416:VRY917419 WBU917416:WBU917419 WLQ917416:WLQ917419 WVM917416:WVM917419 D982952:D982955 JA982952:JA982955 SW982952:SW982955 ACS982952:ACS982955 AMO982952:AMO982955 AWK982952:AWK982955 BGG982952:BGG982955 BQC982952:BQC982955 BZY982952:BZY982955 CJU982952:CJU982955 CTQ982952:CTQ982955 DDM982952:DDM982955 DNI982952:DNI982955 DXE982952:DXE982955 EHA982952:EHA982955 EQW982952:EQW982955 FAS982952:FAS982955 FKO982952:FKO982955 FUK982952:FUK982955 GEG982952:GEG982955 GOC982952:GOC982955 GXY982952:GXY982955 HHU982952:HHU982955 HRQ982952:HRQ982955 IBM982952:IBM982955 ILI982952:ILI982955 IVE982952:IVE982955 JFA982952:JFA982955 JOW982952:JOW982955 JYS982952:JYS982955 KIO982952:KIO982955 KSK982952:KSK982955 LCG982952:LCG982955 LMC982952:LMC982955 LVY982952:LVY982955 MFU982952:MFU982955 MPQ982952:MPQ982955 MZM982952:MZM982955 NJI982952:NJI982955 NTE982952:NTE982955 ODA982952:ODA982955 OMW982952:OMW982955 OWS982952:OWS982955 PGO982952:PGO982955 PQK982952:PQK982955 QAG982952:QAG982955 QKC982952:QKC982955 QTY982952:QTY982955 RDU982952:RDU982955 RNQ982952:RNQ982955 RXM982952:RXM982955 SHI982952:SHI982955 SRE982952:SRE982955 TBA982952:TBA982955 TKW982952:TKW982955 TUS982952:TUS982955 UEO982952:UEO982955 UOK982952:UOK982955 UYG982952:UYG982955 VIC982952:VIC982955 VRY982952:VRY982955 WBU982952:WBU982955 WLQ982952:WLQ982955 WVM982952:WVM982955"/>
    <dataValidation type="list" allowBlank="1" showInputMessage="1" showErrorMessage="1" sqref="D9">
      <formula1>$B$104:$B$107</formula1>
    </dataValidation>
    <dataValidation type="list" allowBlank="1" showInputMessage="1" showErrorMessage="1" sqref="D8">
      <formula1>$B$101:$B$102</formula1>
    </dataValidation>
    <dataValidation allowBlank="1" showInputMessage="1" showErrorMessage="1" prompt="Sólo si es persona natural digite el valor patrimonial de la casa o apartamento de habitación a enero 1 del año que esté liquidando" sqref="D47"/>
    <dataValidation allowBlank="1" showInputMessage="1" showErrorMessage="1" prompt="Digite el valor patrimonial de su inversión en acciones o cuotas o partes de interes.   (El aplicativo calculará el valor patrimonial neto)" sqref="D48"/>
    <dataValidation allowBlank="1" showInputMessage="1" showErrorMessage="1" prompt="Digite el valor de los aporte sociales de sus asociados. (sólo sector cooperativo)" sqref="D56:D58"/>
    <dataValidation allowBlank="1" showInputMessage="1" showErrorMessage="1" prompt="Solo se digita este valor si está calculando el impuestos para los años 2016 y siguientes.  (Renglon 45 declaración del año 2015)_x000a_" sqref="D13"/>
    <dataValidation allowBlank="1" showInputMessage="1" showErrorMessage="1" prompt="Incluya el valor del impuesto al patrimonio pagado en el exterior, cuando el convenio para evitar la doble imposición sobre el patrimonio correspondiente, contemple este tipo de alivio" sqref="D35"/>
    <dataValidation allowBlank="1" showInputMessage="1" showErrorMessage="1" prompt="Digite solo si va a normalizar activos omitidos" sqref="D36:D37"/>
    <dataValidation allowBlank="1" showInputMessage="1" showErrorMessage="1" prompt="Incluya el valor patrimonial de todos los bienes a 1 de enero del año gravable sin incluir los activos omitidos normalizados." sqref="D33"/>
    <dataValidation allowBlank="1" showInputMessage="1" showErrorMessage="1" prompt="Incluya el total de las deudas sin tener en cuenta los pasivos inexistentes normalizados" sqref="D34"/>
    <dataValidation allowBlank="1" showInputMessage="1" showErrorMessage="1" prompt="Digite si va normalizar pasivos inexistentes " sqref="D38:D39"/>
  </dataValidations>
  <hyperlinks>
    <hyperlink ref="G6" r:id="rId1"/>
  </hyperlinks>
  <pageMargins left="0.11811023622047245" right="0.11811023622047245" top="0.15748031496062992" bottom="0.15748031496062992" header="0.31496062992125984" footer="0.31496062992125984"/>
  <pageSetup scale="60" orientation="portrait" horizontalDpi="4294967293" verticalDpi="4294967293"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S67"/>
  <sheetViews>
    <sheetView zoomScale="85" zoomScaleNormal="85" workbookViewId="0">
      <pane ySplit="4" topLeftCell="A5" activePane="bottomLeft" state="frozen"/>
      <selection pane="bottomLeft" activeCell="A6" sqref="A6"/>
    </sheetView>
  </sheetViews>
  <sheetFormatPr baseColWidth="10" defaultColWidth="4.6640625" defaultRowHeight="0.95" customHeight="1" x14ac:dyDescent="0.15"/>
  <cols>
    <col min="1" max="1" width="1" style="142" customWidth="1"/>
    <col min="2" max="3" width="3.5" style="142" customWidth="1"/>
    <col min="4" max="5" width="4.5" style="142" customWidth="1"/>
    <col min="6" max="6" width="7" style="142" customWidth="1"/>
    <col min="7" max="11" width="4.5" style="142" customWidth="1"/>
    <col min="12" max="12" width="4.6640625" style="142" customWidth="1"/>
    <col min="13" max="13" width="7" style="142" customWidth="1"/>
    <col min="14" max="15" width="4.6640625" style="142" customWidth="1"/>
    <col min="16" max="16" width="3.5" style="142" customWidth="1"/>
    <col min="17" max="17" width="1.5" style="142" customWidth="1"/>
    <col min="18" max="18" width="3.1640625" style="142" customWidth="1"/>
    <col min="19" max="19" width="5.83203125" style="142" customWidth="1"/>
    <col min="20" max="20" width="8" style="142" customWidth="1"/>
    <col min="21" max="21" width="4.6640625" style="142" customWidth="1"/>
    <col min="22" max="22" width="6.1640625" style="142" customWidth="1"/>
    <col min="23" max="23" width="1" style="142" customWidth="1"/>
    <col min="24" max="25" width="3.1640625" style="142" customWidth="1"/>
    <col min="26" max="26" width="4.6640625" style="142" customWidth="1"/>
    <col min="27" max="27" width="3.6640625" style="142" customWidth="1"/>
    <col min="28" max="28" width="5.5" style="142" customWidth="1"/>
    <col min="29" max="29" width="7.5" style="142" customWidth="1"/>
    <col min="30" max="33" width="4.6640625" style="142" customWidth="1"/>
    <col min="34" max="34" width="7.33203125" style="143" customWidth="1"/>
    <col min="35" max="35" width="5.1640625" style="142" customWidth="1"/>
    <col min="36" max="36" width="4.6640625" style="142" customWidth="1"/>
    <col min="37" max="37" width="3.6640625" style="142" customWidth="1"/>
    <col min="38" max="38" width="4.1640625" style="142" customWidth="1"/>
    <col min="39" max="39" width="3" style="142" customWidth="1"/>
    <col min="40" max="40" width="4.6640625" style="142" customWidth="1"/>
    <col min="41" max="41" width="1.83203125" style="142" customWidth="1"/>
    <col min="42" max="42" width="7.6640625" style="142" customWidth="1"/>
    <col min="43" max="43" width="8.5" style="142" customWidth="1"/>
    <col min="44" max="44" width="2.5" style="142" bestFit="1" customWidth="1"/>
    <col min="45" max="45" width="23.6640625" style="142" customWidth="1"/>
    <col min="46" max="256" width="4.6640625" style="92"/>
    <col min="257" max="257" width="1" style="92" customWidth="1"/>
    <col min="258" max="259" width="3.5" style="92" customWidth="1"/>
    <col min="260" max="261" width="4.5" style="92" customWidth="1"/>
    <col min="262" max="262" width="7" style="92" customWidth="1"/>
    <col min="263" max="267" width="4.5" style="92" customWidth="1"/>
    <col min="268" max="268" width="4.6640625" style="92" customWidth="1"/>
    <col min="269" max="269" width="7" style="92" customWidth="1"/>
    <col min="270" max="271" width="4.6640625" style="92" customWidth="1"/>
    <col min="272" max="272" width="3.5" style="92" customWidth="1"/>
    <col min="273" max="273" width="1.5" style="92" customWidth="1"/>
    <col min="274" max="274" width="3.1640625" style="92" customWidth="1"/>
    <col min="275" max="275" width="4" style="92" customWidth="1"/>
    <col min="276" max="276" width="9.33203125" style="92" customWidth="1"/>
    <col min="277" max="277" width="4.6640625" style="92" customWidth="1"/>
    <col min="278" max="278" width="6.1640625" style="92" customWidth="1"/>
    <col min="279" max="279" width="1" style="92" customWidth="1"/>
    <col min="280" max="281" width="3.1640625" style="92" customWidth="1"/>
    <col min="282" max="282" width="4.6640625" style="92" customWidth="1"/>
    <col min="283" max="283" width="3.6640625" style="92" customWidth="1"/>
    <col min="284" max="284" width="5.5" style="92" customWidth="1"/>
    <col min="285" max="285" width="7.5" style="92" customWidth="1"/>
    <col min="286" max="289" width="4.6640625" style="92" customWidth="1"/>
    <col min="290" max="290" width="7.33203125" style="92" customWidth="1"/>
    <col min="291" max="291" width="5.1640625" style="92" customWidth="1"/>
    <col min="292" max="292" width="4.6640625" style="92" customWidth="1"/>
    <col min="293" max="293" width="3.6640625" style="92" customWidth="1"/>
    <col min="294" max="294" width="4.1640625" style="92" customWidth="1"/>
    <col min="295" max="295" width="3" style="92" customWidth="1"/>
    <col min="296" max="296" width="4.6640625" style="92" customWidth="1"/>
    <col min="297" max="297" width="1.83203125" style="92" customWidth="1"/>
    <col min="298" max="298" width="7.6640625" style="92" customWidth="1"/>
    <col min="299" max="299" width="8.5" style="92" customWidth="1"/>
    <col min="300" max="300" width="2.5" style="92" bestFit="1" customWidth="1"/>
    <col min="301" max="512" width="4.6640625" style="92"/>
    <col min="513" max="513" width="1" style="92" customWidth="1"/>
    <col min="514" max="515" width="3.5" style="92" customWidth="1"/>
    <col min="516" max="517" width="4.5" style="92" customWidth="1"/>
    <col min="518" max="518" width="7" style="92" customWidth="1"/>
    <col min="519" max="523" width="4.5" style="92" customWidth="1"/>
    <col min="524" max="524" width="4.6640625" style="92" customWidth="1"/>
    <col min="525" max="525" width="7" style="92" customWidth="1"/>
    <col min="526" max="527" width="4.6640625" style="92" customWidth="1"/>
    <col min="528" max="528" width="3.5" style="92" customWidth="1"/>
    <col min="529" max="529" width="1.5" style="92" customWidth="1"/>
    <col min="530" max="530" width="3.1640625" style="92" customWidth="1"/>
    <col min="531" max="531" width="4" style="92" customWidth="1"/>
    <col min="532" max="532" width="9.33203125" style="92" customWidth="1"/>
    <col min="533" max="533" width="4.6640625" style="92" customWidth="1"/>
    <col min="534" max="534" width="6.1640625" style="92" customWidth="1"/>
    <col min="535" max="535" width="1" style="92" customWidth="1"/>
    <col min="536" max="537" width="3.1640625" style="92" customWidth="1"/>
    <col min="538" max="538" width="4.6640625" style="92" customWidth="1"/>
    <col min="539" max="539" width="3.6640625" style="92" customWidth="1"/>
    <col min="540" max="540" width="5.5" style="92" customWidth="1"/>
    <col min="541" max="541" width="7.5" style="92" customWidth="1"/>
    <col min="542" max="545" width="4.6640625" style="92" customWidth="1"/>
    <col min="546" max="546" width="7.33203125" style="92" customWidth="1"/>
    <col min="547" max="547" width="5.1640625" style="92" customWidth="1"/>
    <col min="548" max="548" width="4.6640625" style="92" customWidth="1"/>
    <col min="549" max="549" width="3.6640625" style="92" customWidth="1"/>
    <col min="550" max="550" width="4.1640625" style="92" customWidth="1"/>
    <col min="551" max="551" width="3" style="92" customWidth="1"/>
    <col min="552" max="552" width="4.6640625" style="92" customWidth="1"/>
    <col min="553" max="553" width="1.83203125" style="92" customWidth="1"/>
    <col min="554" max="554" width="7.6640625" style="92" customWidth="1"/>
    <col min="555" max="555" width="8.5" style="92" customWidth="1"/>
    <col min="556" max="556" width="2.5" style="92" bestFit="1" customWidth="1"/>
    <col min="557" max="768" width="4.6640625" style="92"/>
    <col min="769" max="769" width="1" style="92" customWidth="1"/>
    <col min="770" max="771" width="3.5" style="92" customWidth="1"/>
    <col min="772" max="773" width="4.5" style="92" customWidth="1"/>
    <col min="774" max="774" width="7" style="92" customWidth="1"/>
    <col min="775" max="779" width="4.5" style="92" customWidth="1"/>
    <col min="780" max="780" width="4.6640625" style="92" customWidth="1"/>
    <col min="781" max="781" width="7" style="92" customWidth="1"/>
    <col min="782" max="783" width="4.6640625" style="92" customWidth="1"/>
    <col min="784" max="784" width="3.5" style="92" customWidth="1"/>
    <col min="785" max="785" width="1.5" style="92" customWidth="1"/>
    <col min="786" max="786" width="3.1640625" style="92" customWidth="1"/>
    <col min="787" max="787" width="4" style="92" customWidth="1"/>
    <col min="788" max="788" width="9.33203125" style="92" customWidth="1"/>
    <col min="789" max="789" width="4.6640625" style="92" customWidth="1"/>
    <col min="790" max="790" width="6.1640625" style="92" customWidth="1"/>
    <col min="791" max="791" width="1" style="92" customWidth="1"/>
    <col min="792" max="793" width="3.1640625" style="92" customWidth="1"/>
    <col min="794" max="794" width="4.6640625" style="92" customWidth="1"/>
    <col min="795" max="795" width="3.6640625" style="92" customWidth="1"/>
    <col min="796" max="796" width="5.5" style="92" customWidth="1"/>
    <col min="797" max="797" width="7.5" style="92" customWidth="1"/>
    <col min="798" max="801" width="4.6640625" style="92" customWidth="1"/>
    <col min="802" max="802" width="7.33203125" style="92" customWidth="1"/>
    <col min="803" max="803" width="5.1640625" style="92" customWidth="1"/>
    <col min="804" max="804" width="4.6640625" style="92" customWidth="1"/>
    <col min="805" max="805" width="3.6640625" style="92" customWidth="1"/>
    <col min="806" max="806" width="4.1640625" style="92" customWidth="1"/>
    <col min="807" max="807" width="3" style="92" customWidth="1"/>
    <col min="808" max="808" width="4.6640625" style="92" customWidth="1"/>
    <col min="809" max="809" width="1.83203125" style="92" customWidth="1"/>
    <col min="810" max="810" width="7.6640625" style="92" customWidth="1"/>
    <col min="811" max="811" width="8.5" style="92" customWidth="1"/>
    <col min="812" max="812" width="2.5" style="92" bestFit="1" customWidth="1"/>
    <col min="813" max="1024" width="4.6640625" style="92"/>
    <col min="1025" max="1025" width="1" style="92" customWidth="1"/>
    <col min="1026" max="1027" width="3.5" style="92" customWidth="1"/>
    <col min="1028" max="1029" width="4.5" style="92" customWidth="1"/>
    <col min="1030" max="1030" width="7" style="92" customWidth="1"/>
    <col min="1031" max="1035" width="4.5" style="92" customWidth="1"/>
    <col min="1036" max="1036" width="4.6640625" style="92" customWidth="1"/>
    <col min="1037" max="1037" width="7" style="92" customWidth="1"/>
    <col min="1038" max="1039" width="4.6640625" style="92" customWidth="1"/>
    <col min="1040" max="1040" width="3.5" style="92" customWidth="1"/>
    <col min="1041" max="1041" width="1.5" style="92" customWidth="1"/>
    <col min="1042" max="1042" width="3.1640625" style="92" customWidth="1"/>
    <col min="1043" max="1043" width="4" style="92" customWidth="1"/>
    <col min="1044" max="1044" width="9.33203125" style="92" customWidth="1"/>
    <col min="1045" max="1045" width="4.6640625" style="92" customWidth="1"/>
    <col min="1046" max="1046" width="6.1640625" style="92" customWidth="1"/>
    <col min="1047" max="1047" width="1" style="92" customWidth="1"/>
    <col min="1048" max="1049" width="3.1640625" style="92" customWidth="1"/>
    <col min="1050" max="1050" width="4.6640625" style="92" customWidth="1"/>
    <col min="1051" max="1051" width="3.6640625" style="92" customWidth="1"/>
    <col min="1052" max="1052" width="5.5" style="92" customWidth="1"/>
    <col min="1053" max="1053" width="7.5" style="92" customWidth="1"/>
    <col min="1054" max="1057" width="4.6640625" style="92" customWidth="1"/>
    <col min="1058" max="1058" width="7.33203125" style="92" customWidth="1"/>
    <col min="1059" max="1059" width="5.1640625" style="92" customWidth="1"/>
    <col min="1060" max="1060" width="4.6640625" style="92" customWidth="1"/>
    <col min="1061" max="1061" width="3.6640625" style="92" customWidth="1"/>
    <col min="1062" max="1062" width="4.1640625" style="92" customWidth="1"/>
    <col min="1063" max="1063" width="3" style="92" customWidth="1"/>
    <col min="1064" max="1064" width="4.6640625" style="92" customWidth="1"/>
    <col min="1065" max="1065" width="1.83203125" style="92" customWidth="1"/>
    <col min="1066" max="1066" width="7.6640625" style="92" customWidth="1"/>
    <col min="1067" max="1067" width="8.5" style="92" customWidth="1"/>
    <col min="1068" max="1068" width="2.5" style="92" bestFit="1" customWidth="1"/>
    <col min="1069" max="1280" width="4.6640625" style="92"/>
    <col min="1281" max="1281" width="1" style="92" customWidth="1"/>
    <col min="1282" max="1283" width="3.5" style="92" customWidth="1"/>
    <col min="1284" max="1285" width="4.5" style="92" customWidth="1"/>
    <col min="1286" max="1286" width="7" style="92" customWidth="1"/>
    <col min="1287" max="1291" width="4.5" style="92" customWidth="1"/>
    <col min="1292" max="1292" width="4.6640625" style="92" customWidth="1"/>
    <col min="1293" max="1293" width="7" style="92" customWidth="1"/>
    <col min="1294" max="1295" width="4.6640625" style="92" customWidth="1"/>
    <col min="1296" max="1296" width="3.5" style="92" customWidth="1"/>
    <col min="1297" max="1297" width="1.5" style="92" customWidth="1"/>
    <col min="1298" max="1298" width="3.1640625" style="92" customWidth="1"/>
    <col min="1299" max="1299" width="4" style="92" customWidth="1"/>
    <col min="1300" max="1300" width="9.33203125" style="92" customWidth="1"/>
    <col min="1301" max="1301" width="4.6640625" style="92" customWidth="1"/>
    <col min="1302" max="1302" width="6.1640625" style="92" customWidth="1"/>
    <col min="1303" max="1303" width="1" style="92" customWidth="1"/>
    <col min="1304" max="1305" width="3.1640625" style="92" customWidth="1"/>
    <col min="1306" max="1306" width="4.6640625" style="92" customWidth="1"/>
    <col min="1307" max="1307" width="3.6640625" style="92" customWidth="1"/>
    <col min="1308" max="1308" width="5.5" style="92" customWidth="1"/>
    <col min="1309" max="1309" width="7.5" style="92" customWidth="1"/>
    <col min="1310" max="1313" width="4.6640625" style="92" customWidth="1"/>
    <col min="1314" max="1314" width="7.33203125" style="92" customWidth="1"/>
    <col min="1315" max="1315" width="5.1640625" style="92" customWidth="1"/>
    <col min="1316" max="1316" width="4.6640625" style="92" customWidth="1"/>
    <col min="1317" max="1317" width="3.6640625" style="92" customWidth="1"/>
    <col min="1318" max="1318" width="4.1640625" style="92" customWidth="1"/>
    <col min="1319" max="1319" width="3" style="92" customWidth="1"/>
    <col min="1320" max="1320" width="4.6640625" style="92" customWidth="1"/>
    <col min="1321" max="1321" width="1.83203125" style="92" customWidth="1"/>
    <col min="1322" max="1322" width="7.6640625" style="92" customWidth="1"/>
    <col min="1323" max="1323" width="8.5" style="92" customWidth="1"/>
    <col min="1324" max="1324" width="2.5" style="92" bestFit="1" customWidth="1"/>
    <col min="1325" max="1536" width="4.6640625" style="92"/>
    <col min="1537" max="1537" width="1" style="92" customWidth="1"/>
    <col min="1538" max="1539" width="3.5" style="92" customWidth="1"/>
    <col min="1540" max="1541" width="4.5" style="92" customWidth="1"/>
    <col min="1542" max="1542" width="7" style="92" customWidth="1"/>
    <col min="1543" max="1547" width="4.5" style="92" customWidth="1"/>
    <col min="1548" max="1548" width="4.6640625" style="92" customWidth="1"/>
    <col min="1549" max="1549" width="7" style="92" customWidth="1"/>
    <col min="1550" max="1551" width="4.6640625" style="92" customWidth="1"/>
    <col min="1552" max="1552" width="3.5" style="92" customWidth="1"/>
    <col min="1553" max="1553" width="1.5" style="92" customWidth="1"/>
    <col min="1554" max="1554" width="3.1640625" style="92" customWidth="1"/>
    <col min="1555" max="1555" width="4" style="92" customWidth="1"/>
    <col min="1556" max="1556" width="9.33203125" style="92" customWidth="1"/>
    <col min="1557" max="1557" width="4.6640625" style="92" customWidth="1"/>
    <col min="1558" max="1558" width="6.1640625" style="92" customWidth="1"/>
    <col min="1559" max="1559" width="1" style="92" customWidth="1"/>
    <col min="1560" max="1561" width="3.1640625" style="92" customWidth="1"/>
    <col min="1562" max="1562" width="4.6640625" style="92" customWidth="1"/>
    <col min="1563" max="1563" width="3.6640625" style="92" customWidth="1"/>
    <col min="1564" max="1564" width="5.5" style="92" customWidth="1"/>
    <col min="1565" max="1565" width="7.5" style="92" customWidth="1"/>
    <col min="1566" max="1569" width="4.6640625" style="92" customWidth="1"/>
    <col min="1570" max="1570" width="7.33203125" style="92" customWidth="1"/>
    <col min="1571" max="1571" width="5.1640625" style="92" customWidth="1"/>
    <col min="1572" max="1572" width="4.6640625" style="92" customWidth="1"/>
    <col min="1573" max="1573" width="3.6640625" style="92" customWidth="1"/>
    <col min="1574" max="1574" width="4.1640625" style="92" customWidth="1"/>
    <col min="1575" max="1575" width="3" style="92" customWidth="1"/>
    <col min="1576" max="1576" width="4.6640625" style="92" customWidth="1"/>
    <col min="1577" max="1577" width="1.83203125" style="92" customWidth="1"/>
    <col min="1578" max="1578" width="7.6640625" style="92" customWidth="1"/>
    <col min="1579" max="1579" width="8.5" style="92" customWidth="1"/>
    <col min="1580" max="1580" width="2.5" style="92" bestFit="1" customWidth="1"/>
    <col min="1581" max="1792" width="4.6640625" style="92"/>
    <col min="1793" max="1793" width="1" style="92" customWidth="1"/>
    <col min="1794" max="1795" width="3.5" style="92" customWidth="1"/>
    <col min="1796" max="1797" width="4.5" style="92" customWidth="1"/>
    <col min="1798" max="1798" width="7" style="92" customWidth="1"/>
    <col min="1799" max="1803" width="4.5" style="92" customWidth="1"/>
    <col min="1804" max="1804" width="4.6640625" style="92" customWidth="1"/>
    <col min="1805" max="1805" width="7" style="92" customWidth="1"/>
    <col min="1806" max="1807" width="4.6640625" style="92" customWidth="1"/>
    <col min="1808" max="1808" width="3.5" style="92" customWidth="1"/>
    <col min="1809" max="1809" width="1.5" style="92" customWidth="1"/>
    <col min="1810" max="1810" width="3.1640625" style="92" customWidth="1"/>
    <col min="1811" max="1811" width="4" style="92" customWidth="1"/>
    <col min="1812" max="1812" width="9.33203125" style="92" customWidth="1"/>
    <col min="1813" max="1813" width="4.6640625" style="92" customWidth="1"/>
    <col min="1814" max="1814" width="6.1640625" style="92" customWidth="1"/>
    <col min="1815" max="1815" width="1" style="92" customWidth="1"/>
    <col min="1816" max="1817" width="3.1640625" style="92" customWidth="1"/>
    <col min="1818" max="1818" width="4.6640625" style="92" customWidth="1"/>
    <col min="1819" max="1819" width="3.6640625" style="92" customWidth="1"/>
    <col min="1820" max="1820" width="5.5" style="92" customWidth="1"/>
    <col min="1821" max="1821" width="7.5" style="92" customWidth="1"/>
    <col min="1822" max="1825" width="4.6640625" style="92" customWidth="1"/>
    <col min="1826" max="1826" width="7.33203125" style="92" customWidth="1"/>
    <col min="1827" max="1827" width="5.1640625" style="92" customWidth="1"/>
    <col min="1828" max="1828" width="4.6640625" style="92" customWidth="1"/>
    <col min="1829" max="1829" width="3.6640625" style="92" customWidth="1"/>
    <col min="1830" max="1830" width="4.1640625" style="92" customWidth="1"/>
    <col min="1831" max="1831" width="3" style="92" customWidth="1"/>
    <col min="1832" max="1832" width="4.6640625" style="92" customWidth="1"/>
    <col min="1833" max="1833" width="1.83203125" style="92" customWidth="1"/>
    <col min="1834" max="1834" width="7.6640625" style="92" customWidth="1"/>
    <col min="1835" max="1835" width="8.5" style="92" customWidth="1"/>
    <col min="1836" max="1836" width="2.5" style="92" bestFit="1" customWidth="1"/>
    <col min="1837" max="2048" width="4.6640625" style="92"/>
    <col min="2049" max="2049" width="1" style="92" customWidth="1"/>
    <col min="2050" max="2051" width="3.5" style="92" customWidth="1"/>
    <col min="2052" max="2053" width="4.5" style="92" customWidth="1"/>
    <col min="2054" max="2054" width="7" style="92" customWidth="1"/>
    <col min="2055" max="2059" width="4.5" style="92" customWidth="1"/>
    <col min="2060" max="2060" width="4.6640625" style="92" customWidth="1"/>
    <col min="2061" max="2061" width="7" style="92" customWidth="1"/>
    <col min="2062" max="2063" width="4.6640625" style="92" customWidth="1"/>
    <col min="2064" max="2064" width="3.5" style="92" customWidth="1"/>
    <col min="2065" max="2065" width="1.5" style="92" customWidth="1"/>
    <col min="2066" max="2066" width="3.1640625" style="92" customWidth="1"/>
    <col min="2067" max="2067" width="4" style="92" customWidth="1"/>
    <col min="2068" max="2068" width="9.33203125" style="92" customWidth="1"/>
    <col min="2069" max="2069" width="4.6640625" style="92" customWidth="1"/>
    <col min="2070" max="2070" width="6.1640625" style="92" customWidth="1"/>
    <col min="2071" max="2071" width="1" style="92" customWidth="1"/>
    <col min="2072" max="2073" width="3.1640625" style="92" customWidth="1"/>
    <col min="2074" max="2074" width="4.6640625" style="92" customWidth="1"/>
    <col min="2075" max="2075" width="3.6640625" style="92" customWidth="1"/>
    <col min="2076" max="2076" width="5.5" style="92" customWidth="1"/>
    <col min="2077" max="2077" width="7.5" style="92" customWidth="1"/>
    <col min="2078" max="2081" width="4.6640625" style="92" customWidth="1"/>
    <col min="2082" max="2082" width="7.33203125" style="92" customWidth="1"/>
    <col min="2083" max="2083" width="5.1640625" style="92" customWidth="1"/>
    <col min="2084" max="2084" width="4.6640625" style="92" customWidth="1"/>
    <col min="2085" max="2085" width="3.6640625" style="92" customWidth="1"/>
    <col min="2086" max="2086" width="4.1640625" style="92" customWidth="1"/>
    <col min="2087" max="2087" width="3" style="92" customWidth="1"/>
    <col min="2088" max="2088" width="4.6640625" style="92" customWidth="1"/>
    <col min="2089" max="2089" width="1.83203125" style="92" customWidth="1"/>
    <col min="2090" max="2090" width="7.6640625" style="92" customWidth="1"/>
    <col min="2091" max="2091" width="8.5" style="92" customWidth="1"/>
    <col min="2092" max="2092" width="2.5" style="92" bestFit="1" customWidth="1"/>
    <col min="2093" max="2304" width="4.6640625" style="92"/>
    <col min="2305" max="2305" width="1" style="92" customWidth="1"/>
    <col min="2306" max="2307" width="3.5" style="92" customWidth="1"/>
    <col min="2308" max="2309" width="4.5" style="92" customWidth="1"/>
    <col min="2310" max="2310" width="7" style="92" customWidth="1"/>
    <col min="2311" max="2315" width="4.5" style="92" customWidth="1"/>
    <col min="2316" max="2316" width="4.6640625" style="92" customWidth="1"/>
    <col min="2317" max="2317" width="7" style="92" customWidth="1"/>
    <col min="2318" max="2319" width="4.6640625" style="92" customWidth="1"/>
    <col min="2320" max="2320" width="3.5" style="92" customWidth="1"/>
    <col min="2321" max="2321" width="1.5" style="92" customWidth="1"/>
    <col min="2322" max="2322" width="3.1640625" style="92" customWidth="1"/>
    <col min="2323" max="2323" width="4" style="92" customWidth="1"/>
    <col min="2324" max="2324" width="9.33203125" style="92" customWidth="1"/>
    <col min="2325" max="2325" width="4.6640625" style="92" customWidth="1"/>
    <col min="2326" max="2326" width="6.1640625" style="92" customWidth="1"/>
    <col min="2327" max="2327" width="1" style="92" customWidth="1"/>
    <col min="2328" max="2329" width="3.1640625" style="92" customWidth="1"/>
    <col min="2330" max="2330" width="4.6640625" style="92" customWidth="1"/>
    <col min="2331" max="2331" width="3.6640625" style="92" customWidth="1"/>
    <col min="2332" max="2332" width="5.5" style="92" customWidth="1"/>
    <col min="2333" max="2333" width="7.5" style="92" customWidth="1"/>
    <col min="2334" max="2337" width="4.6640625" style="92" customWidth="1"/>
    <col min="2338" max="2338" width="7.33203125" style="92" customWidth="1"/>
    <col min="2339" max="2339" width="5.1640625" style="92" customWidth="1"/>
    <col min="2340" max="2340" width="4.6640625" style="92" customWidth="1"/>
    <col min="2341" max="2341" width="3.6640625" style="92" customWidth="1"/>
    <col min="2342" max="2342" width="4.1640625" style="92" customWidth="1"/>
    <col min="2343" max="2343" width="3" style="92" customWidth="1"/>
    <col min="2344" max="2344" width="4.6640625" style="92" customWidth="1"/>
    <col min="2345" max="2345" width="1.83203125" style="92" customWidth="1"/>
    <col min="2346" max="2346" width="7.6640625" style="92" customWidth="1"/>
    <col min="2347" max="2347" width="8.5" style="92" customWidth="1"/>
    <col min="2348" max="2348" width="2.5" style="92" bestFit="1" customWidth="1"/>
    <col min="2349" max="2560" width="4.6640625" style="92"/>
    <col min="2561" max="2561" width="1" style="92" customWidth="1"/>
    <col min="2562" max="2563" width="3.5" style="92" customWidth="1"/>
    <col min="2564" max="2565" width="4.5" style="92" customWidth="1"/>
    <col min="2566" max="2566" width="7" style="92" customWidth="1"/>
    <col min="2567" max="2571" width="4.5" style="92" customWidth="1"/>
    <col min="2572" max="2572" width="4.6640625" style="92" customWidth="1"/>
    <col min="2573" max="2573" width="7" style="92" customWidth="1"/>
    <col min="2574" max="2575" width="4.6640625" style="92" customWidth="1"/>
    <col min="2576" max="2576" width="3.5" style="92" customWidth="1"/>
    <col min="2577" max="2577" width="1.5" style="92" customWidth="1"/>
    <col min="2578" max="2578" width="3.1640625" style="92" customWidth="1"/>
    <col min="2579" max="2579" width="4" style="92" customWidth="1"/>
    <col min="2580" max="2580" width="9.33203125" style="92" customWidth="1"/>
    <col min="2581" max="2581" width="4.6640625" style="92" customWidth="1"/>
    <col min="2582" max="2582" width="6.1640625" style="92" customWidth="1"/>
    <col min="2583" max="2583" width="1" style="92" customWidth="1"/>
    <col min="2584" max="2585" width="3.1640625" style="92" customWidth="1"/>
    <col min="2586" max="2586" width="4.6640625" style="92" customWidth="1"/>
    <col min="2587" max="2587" width="3.6640625" style="92" customWidth="1"/>
    <col min="2588" max="2588" width="5.5" style="92" customWidth="1"/>
    <col min="2589" max="2589" width="7.5" style="92" customWidth="1"/>
    <col min="2590" max="2593" width="4.6640625" style="92" customWidth="1"/>
    <col min="2594" max="2594" width="7.33203125" style="92" customWidth="1"/>
    <col min="2595" max="2595" width="5.1640625" style="92" customWidth="1"/>
    <col min="2596" max="2596" width="4.6640625" style="92" customWidth="1"/>
    <col min="2597" max="2597" width="3.6640625" style="92" customWidth="1"/>
    <col min="2598" max="2598" width="4.1640625" style="92" customWidth="1"/>
    <col min="2599" max="2599" width="3" style="92" customWidth="1"/>
    <col min="2600" max="2600" width="4.6640625" style="92" customWidth="1"/>
    <col min="2601" max="2601" width="1.83203125" style="92" customWidth="1"/>
    <col min="2602" max="2602" width="7.6640625" style="92" customWidth="1"/>
    <col min="2603" max="2603" width="8.5" style="92" customWidth="1"/>
    <col min="2604" max="2604" width="2.5" style="92" bestFit="1" customWidth="1"/>
    <col min="2605" max="2816" width="4.6640625" style="92"/>
    <col min="2817" max="2817" width="1" style="92" customWidth="1"/>
    <col min="2818" max="2819" width="3.5" style="92" customWidth="1"/>
    <col min="2820" max="2821" width="4.5" style="92" customWidth="1"/>
    <col min="2822" max="2822" width="7" style="92" customWidth="1"/>
    <col min="2823" max="2827" width="4.5" style="92" customWidth="1"/>
    <col min="2828" max="2828" width="4.6640625" style="92" customWidth="1"/>
    <col min="2829" max="2829" width="7" style="92" customWidth="1"/>
    <col min="2830" max="2831" width="4.6640625" style="92" customWidth="1"/>
    <col min="2832" max="2832" width="3.5" style="92" customWidth="1"/>
    <col min="2833" max="2833" width="1.5" style="92" customWidth="1"/>
    <col min="2834" max="2834" width="3.1640625" style="92" customWidth="1"/>
    <col min="2835" max="2835" width="4" style="92" customWidth="1"/>
    <col min="2836" max="2836" width="9.33203125" style="92" customWidth="1"/>
    <col min="2837" max="2837" width="4.6640625" style="92" customWidth="1"/>
    <col min="2838" max="2838" width="6.1640625" style="92" customWidth="1"/>
    <col min="2839" max="2839" width="1" style="92" customWidth="1"/>
    <col min="2840" max="2841" width="3.1640625" style="92" customWidth="1"/>
    <col min="2842" max="2842" width="4.6640625" style="92" customWidth="1"/>
    <col min="2843" max="2843" width="3.6640625" style="92" customWidth="1"/>
    <col min="2844" max="2844" width="5.5" style="92" customWidth="1"/>
    <col min="2845" max="2845" width="7.5" style="92" customWidth="1"/>
    <col min="2846" max="2849" width="4.6640625" style="92" customWidth="1"/>
    <col min="2850" max="2850" width="7.33203125" style="92" customWidth="1"/>
    <col min="2851" max="2851" width="5.1640625" style="92" customWidth="1"/>
    <col min="2852" max="2852" width="4.6640625" style="92" customWidth="1"/>
    <col min="2853" max="2853" width="3.6640625" style="92" customWidth="1"/>
    <col min="2854" max="2854" width="4.1640625" style="92" customWidth="1"/>
    <col min="2855" max="2855" width="3" style="92" customWidth="1"/>
    <col min="2856" max="2856" width="4.6640625" style="92" customWidth="1"/>
    <col min="2857" max="2857" width="1.83203125" style="92" customWidth="1"/>
    <col min="2858" max="2858" width="7.6640625" style="92" customWidth="1"/>
    <col min="2859" max="2859" width="8.5" style="92" customWidth="1"/>
    <col min="2860" max="2860" width="2.5" style="92" bestFit="1" customWidth="1"/>
    <col min="2861" max="3072" width="4.6640625" style="92"/>
    <col min="3073" max="3073" width="1" style="92" customWidth="1"/>
    <col min="3074" max="3075" width="3.5" style="92" customWidth="1"/>
    <col min="3076" max="3077" width="4.5" style="92" customWidth="1"/>
    <col min="3078" max="3078" width="7" style="92" customWidth="1"/>
    <col min="3079" max="3083" width="4.5" style="92" customWidth="1"/>
    <col min="3084" max="3084" width="4.6640625" style="92" customWidth="1"/>
    <col min="3085" max="3085" width="7" style="92" customWidth="1"/>
    <col min="3086" max="3087" width="4.6640625" style="92" customWidth="1"/>
    <col min="3088" max="3088" width="3.5" style="92" customWidth="1"/>
    <col min="3089" max="3089" width="1.5" style="92" customWidth="1"/>
    <col min="3090" max="3090" width="3.1640625" style="92" customWidth="1"/>
    <col min="3091" max="3091" width="4" style="92" customWidth="1"/>
    <col min="3092" max="3092" width="9.33203125" style="92" customWidth="1"/>
    <col min="3093" max="3093" width="4.6640625" style="92" customWidth="1"/>
    <col min="3094" max="3094" width="6.1640625" style="92" customWidth="1"/>
    <col min="3095" max="3095" width="1" style="92" customWidth="1"/>
    <col min="3096" max="3097" width="3.1640625" style="92" customWidth="1"/>
    <col min="3098" max="3098" width="4.6640625" style="92" customWidth="1"/>
    <col min="3099" max="3099" width="3.6640625" style="92" customWidth="1"/>
    <col min="3100" max="3100" width="5.5" style="92" customWidth="1"/>
    <col min="3101" max="3101" width="7.5" style="92" customWidth="1"/>
    <col min="3102" max="3105" width="4.6640625" style="92" customWidth="1"/>
    <col min="3106" max="3106" width="7.33203125" style="92" customWidth="1"/>
    <col min="3107" max="3107" width="5.1640625" style="92" customWidth="1"/>
    <col min="3108" max="3108" width="4.6640625" style="92" customWidth="1"/>
    <col min="3109" max="3109" width="3.6640625" style="92" customWidth="1"/>
    <col min="3110" max="3110" width="4.1640625" style="92" customWidth="1"/>
    <col min="3111" max="3111" width="3" style="92" customWidth="1"/>
    <col min="3112" max="3112" width="4.6640625" style="92" customWidth="1"/>
    <col min="3113" max="3113" width="1.83203125" style="92" customWidth="1"/>
    <col min="3114" max="3114" width="7.6640625" style="92" customWidth="1"/>
    <col min="3115" max="3115" width="8.5" style="92" customWidth="1"/>
    <col min="3116" max="3116" width="2.5" style="92" bestFit="1" customWidth="1"/>
    <col min="3117" max="3328" width="4.6640625" style="92"/>
    <col min="3329" max="3329" width="1" style="92" customWidth="1"/>
    <col min="3330" max="3331" width="3.5" style="92" customWidth="1"/>
    <col min="3332" max="3333" width="4.5" style="92" customWidth="1"/>
    <col min="3334" max="3334" width="7" style="92" customWidth="1"/>
    <col min="3335" max="3339" width="4.5" style="92" customWidth="1"/>
    <col min="3340" max="3340" width="4.6640625" style="92" customWidth="1"/>
    <col min="3341" max="3341" width="7" style="92" customWidth="1"/>
    <col min="3342" max="3343" width="4.6640625" style="92" customWidth="1"/>
    <col min="3344" max="3344" width="3.5" style="92" customWidth="1"/>
    <col min="3345" max="3345" width="1.5" style="92" customWidth="1"/>
    <col min="3346" max="3346" width="3.1640625" style="92" customWidth="1"/>
    <col min="3347" max="3347" width="4" style="92" customWidth="1"/>
    <col min="3348" max="3348" width="9.33203125" style="92" customWidth="1"/>
    <col min="3349" max="3349" width="4.6640625" style="92" customWidth="1"/>
    <col min="3350" max="3350" width="6.1640625" style="92" customWidth="1"/>
    <col min="3351" max="3351" width="1" style="92" customWidth="1"/>
    <col min="3352" max="3353" width="3.1640625" style="92" customWidth="1"/>
    <col min="3354" max="3354" width="4.6640625" style="92" customWidth="1"/>
    <col min="3355" max="3355" width="3.6640625" style="92" customWidth="1"/>
    <col min="3356" max="3356" width="5.5" style="92" customWidth="1"/>
    <col min="3357" max="3357" width="7.5" style="92" customWidth="1"/>
    <col min="3358" max="3361" width="4.6640625" style="92" customWidth="1"/>
    <col min="3362" max="3362" width="7.33203125" style="92" customWidth="1"/>
    <col min="3363" max="3363" width="5.1640625" style="92" customWidth="1"/>
    <col min="3364" max="3364" width="4.6640625" style="92" customWidth="1"/>
    <col min="3365" max="3365" width="3.6640625" style="92" customWidth="1"/>
    <col min="3366" max="3366" width="4.1640625" style="92" customWidth="1"/>
    <col min="3367" max="3367" width="3" style="92" customWidth="1"/>
    <col min="3368" max="3368" width="4.6640625" style="92" customWidth="1"/>
    <col min="3369" max="3369" width="1.83203125" style="92" customWidth="1"/>
    <col min="3370" max="3370" width="7.6640625" style="92" customWidth="1"/>
    <col min="3371" max="3371" width="8.5" style="92" customWidth="1"/>
    <col min="3372" max="3372" width="2.5" style="92" bestFit="1" customWidth="1"/>
    <col min="3373" max="3584" width="4.6640625" style="92"/>
    <col min="3585" max="3585" width="1" style="92" customWidth="1"/>
    <col min="3586" max="3587" width="3.5" style="92" customWidth="1"/>
    <col min="3588" max="3589" width="4.5" style="92" customWidth="1"/>
    <col min="3590" max="3590" width="7" style="92" customWidth="1"/>
    <col min="3591" max="3595" width="4.5" style="92" customWidth="1"/>
    <col min="3596" max="3596" width="4.6640625" style="92" customWidth="1"/>
    <col min="3597" max="3597" width="7" style="92" customWidth="1"/>
    <col min="3598" max="3599" width="4.6640625" style="92" customWidth="1"/>
    <col min="3600" max="3600" width="3.5" style="92" customWidth="1"/>
    <col min="3601" max="3601" width="1.5" style="92" customWidth="1"/>
    <col min="3602" max="3602" width="3.1640625" style="92" customWidth="1"/>
    <col min="3603" max="3603" width="4" style="92" customWidth="1"/>
    <col min="3604" max="3604" width="9.33203125" style="92" customWidth="1"/>
    <col min="3605" max="3605" width="4.6640625" style="92" customWidth="1"/>
    <col min="3606" max="3606" width="6.1640625" style="92" customWidth="1"/>
    <col min="3607" max="3607" width="1" style="92" customWidth="1"/>
    <col min="3608" max="3609" width="3.1640625" style="92" customWidth="1"/>
    <col min="3610" max="3610" width="4.6640625" style="92" customWidth="1"/>
    <col min="3611" max="3611" width="3.6640625" style="92" customWidth="1"/>
    <col min="3612" max="3612" width="5.5" style="92" customWidth="1"/>
    <col min="3613" max="3613" width="7.5" style="92" customWidth="1"/>
    <col min="3614" max="3617" width="4.6640625" style="92" customWidth="1"/>
    <col min="3618" max="3618" width="7.33203125" style="92" customWidth="1"/>
    <col min="3619" max="3619" width="5.1640625" style="92" customWidth="1"/>
    <col min="3620" max="3620" width="4.6640625" style="92" customWidth="1"/>
    <col min="3621" max="3621" width="3.6640625" style="92" customWidth="1"/>
    <col min="3622" max="3622" width="4.1640625" style="92" customWidth="1"/>
    <col min="3623" max="3623" width="3" style="92" customWidth="1"/>
    <col min="3624" max="3624" width="4.6640625" style="92" customWidth="1"/>
    <col min="3625" max="3625" width="1.83203125" style="92" customWidth="1"/>
    <col min="3626" max="3626" width="7.6640625" style="92" customWidth="1"/>
    <col min="3627" max="3627" width="8.5" style="92" customWidth="1"/>
    <col min="3628" max="3628" width="2.5" style="92" bestFit="1" customWidth="1"/>
    <col min="3629" max="3840" width="4.6640625" style="92"/>
    <col min="3841" max="3841" width="1" style="92" customWidth="1"/>
    <col min="3842" max="3843" width="3.5" style="92" customWidth="1"/>
    <col min="3844" max="3845" width="4.5" style="92" customWidth="1"/>
    <col min="3846" max="3846" width="7" style="92" customWidth="1"/>
    <col min="3847" max="3851" width="4.5" style="92" customWidth="1"/>
    <col min="3852" max="3852" width="4.6640625" style="92" customWidth="1"/>
    <col min="3853" max="3853" width="7" style="92" customWidth="1"/>
    <col min="3854" max="3855" width="4.6640625" style="92" customWidth="1"/>
    <col min="3856" max="3856" width="3.5" style="92" customWidth="1"/>
    <col min="3857" max="3857" width="1.5" style="92" customWidth="1"/>
    <col min="3858" max="3858" width="3.1640625" style="92" customWidth="1"/>
    <col min="3859" max="3859" width="4" style="92" customWidth="1"/>
    <col min="3860" max="3860" width="9.33203125" style="92" customWidth="1"/>
    <col min="3861" max="3861" width="4.6640625" style="92" customWidth="1"/>
    <col min="3862" max="3862" width="6.1640625" style="92" customWidth="1"/>
    <col min="3863" max="3863" width="1" style="92" customWidth="1"/>
    <col min="3864" max="3865" width="3.1640625" style="92" customWidth="1"/>
    <col min="3866" max="3866" width="4.6640625" style="92" customWidth="1"/>
    <col min="3867" max="3867" width="3.6640625" style="92" customWidth="1"/>
    <col min="3868" max="3868" width="5.5" style="92" customWidth="1"/>
    <col min="3869" max="3869" width="7.5" style="92" customWidth="1"/>
    <col min="3870" max="3873" width="4.6640625" style="92" customWidth="1"/>
    <col min="3874" max="3874" width="7.33203125" style="92" customWidth="1"/>
    <col min="3875" max="3875" width="5.1640625" style="92" customWidth="1"/>
    <col min="3876" max="3876" width="4.6640625" style="92" customWidth="1"/>
    <col min="3877" max="3877" width="3.6640625" style="92" customWidth="1"/>
    <col min="3878" max="3878" width="4.1640625" style="92" customWidth="1"/>
    <col min="3879" max="3879" width="3" style="92" customWidth="1"/>
    <col min="3880" max="3880" width="4.6640625" style="92" customWidth="1"/>
    <col min="3881" max="3881" width="1.83203125" style="92" customWidth="1"/>
    <col min="3882" max="3882" width="7.6640625" style="92" customWidth="1"/>
    <col min="3883" max="3883" width="8.5" style="92" customWidth="1"/>
    <col min="3884" max="3884" width="2.5" style="92" bestFit="1" customWidth="1"/>
    <col min="3885" max="4096" width="4.6640625" style="92"/>
    <col min="4097" max="4097" width="1" style="92" customWidth="1"/>
    <col min="4098" max="4099" width="3.5" style="92" customWidth="1"/>
    <col min="4100" max="4101" width="4.5" style="92" customWidth="1"/>
    <col min="4102" max="4102" width="7" style="92" customWidth="1"/>
    <col min="4103" max="4107" width="4.5" style="92" customWidth="1"/>
    <col min="4108" max="4108" width="4.6640625" style="92" customWidth="1"/>
    <col min="4109" max="4109" width="7" style="92" customWidth="1"/>
    <col min="4110" max="4111" width="4.6640625" style="92" customWidth="1"/>
    <col min="4112" max="4112" width="3.5" style="92" customWidth="1"/>
    <col min="4113" max="4113" width="1.5" style="92" customWidth="1"/>
    <col min="4114" max="4114" width="3.1640625" style="92" customWidth="1"/>
    <col min="4115" max="4115" width="4" style="92" customWidth="1"/>
    <col min="4116" max="4116" width="9.33203125" style="92" customWidth="1"/>
    <col min="4117" max="4117" width="4.6640625" style="92" customWidth="1"/>
    <col min="4118" max="4118" width="6.1640625" style="92" customWidth="1"/>
    <col min="4119" max="4119" width="1" style="92" customWidth="1"/>
    <col min="4120" max="4121" width="3.1640625" style="92" customWidth="1"/>
    <col min="4122" max="4122" width="4.6640625" style="92" customWidth="1"/>
    <col min="4123" max="4123" width="3.6640625" style="92" customWidth="1"/>
    <col min="4124" max="4124" width="5.5" style="92" customWidth="1"/>
    <col min="4125" max="4125" width="7.5" style="92" customWidth="1"/>
    <col min="4126" max="4129" width="4.6640625" style="92" customWidth="1"/>
    <col min="4130" max="4130" width="7.33203125" style="92" customWidth="1"/>
    <col min="4131" max="4131" width="5.1640625" style="92" customWidth="1"/>
    <col min="4132" max="4132" width="4.6640625" style="92" customWidth="1"/>
    <col min="4133" max="4133" width="3.6640625" style="92" customWidth="1"/>
    <col min="4134" max="4134" width="4.1640625" style="92" customWidth="1"/>
    <col min="4135" max="4135" width="3" style="92" customWidth="1"/>
    <col min="4136" max="4136" width="4.6640625" style="92" customWidth="1"/>
    <col min="4137" max="4137" width="1.83203125" style="92" customWidth="1"/>
    <col min="4138" max="4138" width="7.6640625" style="92" customWidth="1"/>
    <col min="4139" max="4139" width="8.5" style="92" customWidth="1"/>
    <col min="4140" max="4140" width="2.5" style="92" bestFit="1" customWidth="1"/>
    <col min="4141" max="4352" width="4.6640625" style="92"/>
    <col min="4353" max="4353" width="1" style="92" customWidth="1"/>
    <col min="4354" max="4355" width="3.5" style="92" customWidth="1"/>
    <col min="4356" max="4357" width="4.5" style="92" customWidth="1"/>
    <col min="4358" max="4358" width="7" style="92" customWidth="1"/>
    <col min="4359" max="4363" width="4.5" style="92" customWidth="1"/>
    <col min="4364" max="4364" width="4.6640625" style="92" customWidth="1"/>
    <col min="4365" max="4365" width="7" style="92" customWidth="1"/>
    <col min="4366" max="4367" width="4.6640625" style="92" customWidth="1"/>
    <col min="4368" max="4368" width="3.5" style="92" customWidth="1"/>
    <col min="4369" max="4369" width="1.5" style="92" customWidth="1"/>
    <col min="4370" max="4370" width="3.1640625" style="92" customWidth="1"/>
    <col min="4371" max="4371" width="4" style="92" customWidth="1"/>
    <col min="4372" max="4372" width="9.33203125" style="92" customWidth="1"/>
    <col min="4373" max="4373" width="4.6640625" style="92" customWidth="1"/>
    <col min="4374" max="4374" width="6.1640625" style="92" customWidth="1"/>
    <col min="4375" max="4375" width="1" style="92" customWidth="1"/>
    <col min="4376" max="4377" width="3.1640625" style="92" customWidth="1"/>
    <col min="4378" max="4378" width="4.6640625" style="92" customWidth="1"/>
    <col min="4379" max="4379" width="3.6640625" style="92" customWidth="1"/>
    <col min="4380" max="4380" width="5.5" style="92" customWidth="1"/>
    <col min="4381" max="4381" width="7.5" style="92" customWidth="1"/>
    <col min="4382" max="4385" width="4.6640625" style="92" customWidth="1"/>
    <col min="4386" max="4386" width="7.33203125" style="92" customWidth="1"/>
    <col min="4387" max="4387" width="5.1640625" style="92" customWidth="1"/>
    <col min="4388" max="4388" width="4.6640625" style="92" customWidth="1"/>
    <col min="4389" max="4389" width="3.6640625" style="92" customWidth="1"/>
    <col min="4390" max="4390" width="4.1640625" style="92" customWidth="1"/>
    <col min="4391" max="4391" width="3" style="92" customWidth="1"/>
    <col min="4392" max="4392" width="4.6640625" style="92" customWidth="1"/>
    <col min="4393" max="4393" width="1.83203125" style="92" customWidth="1"/>
    <col min="4394" max="4394" width="7.6640625" style="92" customWidth="1"/>
    <col min="4395" max="4395" width="8.5" style="92" customWidth="1"/>
    <col min="4396" max="4396" width="2.5" style="92" bestFit="1" customWidth="1"/>
    <col min="4397" max="4608" width="4.6640625" style="92"/>
    <col min="4609" max="4609" width="1" style="92" customWidth="1"/>
    <col min="4610" max="4611" width="3.5" style="92" customWidth="1"/>
    <col min="4612" max="4613" width="4.5" style="92" customWidth="1"/>
    <col min="4614" max="4614" width="7" style="92" customWidth="1"/>
    <col min="4615" max="4619" width="4.5" style="92" customWidth="1"/>
    <col min="4620" max="4620" width="4.6640625" style="92" customWidth="1"/>
    <col min="4621" max="4621" width="7" style="92" customWidth="1"/>
    <col min="4622" max="4623" width="4.6640625" style="92" customWidth="1"/>
    <col min="4624" max="4624" width="3.5" style="92" customWidth="1"/>
    <col min="4625" max="4625" width="1.5" style="92" customWidth="1"/>
    <col min="4626" max="4626" width="3.1640625" style="92" customWidth="1"/>
    <col min="4627" max="4627" width="4" style="92" customWidth="1"/>
    <col min="4628" max="4628" width="9.33203125" style="92" customWidth="1"/>
    <col min="4629" max="4629" width="4.6640625" style="92" customWidth="1"/>
    <col min="4630" max="4630" width="6.1640625" style="92" customWidth="1"/>
    <col min="4631" max="4631" width="1" style="92" customWidth="1"/>
    <col min="4632" max="4633" width="3.1640625" style="92" customWidth="1"/>
    <col min="4634" max="4634" width="4.6640625" style="92" customWidth="1"/>
    <col min="4635" max="4635" width="3.6640625" style="92" customWidth="1"/>
    <col min="4636" max="4636" width="5.5" style="92" customWidth="1"/>
    <col min="4637" max="4637" width="7.5" style="92" customWidth="1"/>
    <col min="4638" max="4641" width="4.6640625" style="92" customWidth="1"/>
    <col min="4642" max="4642" width="7.33203125" style="92" customWidth="1"/>
    <col min="4643" max="4643" width="5.1640625" style="92" customWidth="1"/>
    <col min="4644" max="4644" width="4.6640625" style="92" customWidth="1"/>
    <col min="4645" max="4645" width="3.6640625" style="92" customWidth="1"/>
    <col min="4646" max="4646" width="4.1640625" style="92" customWidth="1"/>
    <col min="4647" max="4647" width="3" style="92" customWidth="1"/>
    <col min="4648" max="4648" width="4.6640625" style="92" customWidth="1"/>
    <col min="4649" max="4649" width="1.83203125" style="92" customWidth="1"/>
    <col min="4650" max="4650" width="7.6640625" style="92" customWidth="1"/>
    <col min="4651" max="4651" width="8.5" style="92" customWidth="1"/>
    <col min="4652" max="4652" width="2.5" style="92" bestFit="1" customWidth="1"/>
    <col min="4653" max="4864" width="4.6640625" style="92"/>
    <col min="4865" max="4865" width="1" style="92" customWidth="1"/>
    <col min="4866" max="4867" width="3.5" style="92" customWidth="1"/>
    <col min="4868" max="4869" width="4.5" style="92" customWidth="1"/>
    <col min="4870" max="4870" width="7" style="92" customWidth="1"/>
    <col min="4871" max="4875" width="4.5" style="92" customWidth="1"/>
    <col min="4876" max="4876" width="4.6640625" style="92" customWidth="1"/>
    <col min="4877" max="4877" width="7" style="92" customWidth="1"/>
    <col min="4878" max="4879" width="4.6640625" style="92" customWidth="1"/>
    <col min="4880" max="4880" width="3.5" style="92" customWidth="1"/>
    <col min="4881" max="4881" width="1.5" style="92" customWidth="1"/>
    <col min="4882" max="4882" width="3.1640625" style="92" customWidth="1"/>
    <col min="4883" max="4883" width="4" style="92" customWidth="1"/>
    <col min="4884" max="4884" width="9.33203125" style="92" customWidth="1"/>
    <col min="4885" max="4885" width="4.6640625" style="92" customWidth="1"/>
    <col min="4886" max="4886" width="6.1640625" style="92" customWidth="1"/>
    <col min="4887" max="4887" width="1" style="92" customWidth="1"/>
    <col min="4888" max="4889" width="3.1640625" style="92" customWidth="1"/>
    <col min="4890" max="4890" width="4.6640625" style="92" customWidth="1"/>
    <col min="4891" max="4891" width="3.6640625" style="92" customWidth="1"/>
    <col min="4892" max="4892" width="5.5" style="92" customWidth="1"/>
    <col min="4893" max="4893" width="7.5" style="92" customWidth="1"/>
    <col min="4894" max="4897" width="4.6640625" style="92" customWidth="1"/>
    <col min="4898" max="4898" width="7.33203125" style="92" customWidth="1"/>
    <col min="4899" max="4899" width="5.1640625" style="92" customWidth="1"/>
    <col min="4900" max="4900" width="4.6640625" style="92" customWidth="1"/>
    <col min="4901" max="4901" width="3.6640625" style="92" customWidth="1"/>
    <col min="4902" max="4902" width="4.1640625" style="92" customWidth="1"/>
    <col min="4903" max="4903" width="3" style="92" customWidth="1"/>
    <col min="4904" max="4904" width="4.6640625" style="92" customWidth="1"/>
    <col min="4905" max="4905" width="1.83203125" style="92" customWidth="1"/>
    <col min="4906" max="4906" width="7.6640625" style="92" customWidth="1"/>
    <col min="4907" max="4907" width="8.5" style="92" customWidth="1"/>
    <col min="4908" max="4908" width="2.5" style="92" bestFit="1" customWidth="1"/>
    <col min="4909" max="5120" width="4.6640625" style="92"/>
    <col min="5121" max="5121" width="1" style="92" customWidth="1"/>
    <col min="5122" max="5123" width="3.5" style="92" customWidth="1"/>
    <col min="5124" max="5125" width="4.5" style="92" customWidth="1"/>
    <col min="5126" max="5126" width="7" style="92" customWidth="1"/>
    <col min="5127" max="5131" width="4.5" style="92" customWidth="1"/>
    <col min="5132" max="5132" width="4.6640625" style="92" customWidth="1"/>
    <col min="5133" max="5133" width="7" style="92" customWidth="1"/>
    <col min="5134" max="5135" width="4.6640625" style="92" customWidth="1"/>
    <col min="5136" max="5136" width="3.5" style="92" customWidth="1"/>
    <col min="5137" max="5137" width="1.5" style="92" customWidth="1"/>
    <col min="5138" max="5138" width="3.1640625" style="92" customWidth="1"/>
    <col min="5139" max="5139" width="4" style="92" customWidth="1"/>
    <col min="5140" max="5140" width="9.33203125" style="92" customWidth="1"/>
    <col min="5141" max="5141" width="4.6640625" style="92" customWidth="1"/>
    <col min="5142" max="5142" width="6.1640625" style="92" customWidth="1"/>
    <col min="5143" max="5143" width="1" style="92" customWidth="1"/>
    <col min="5144" max="5145" width="3.1640625" style="92" customWidth="1"/>
    <col min="5146" max="5146" width="4.6640625" style="92" customWidth="1"/>
    <col min="5147" max="5147" width="3.6640625" style="92" customWidth="1"/>
    <col min="5148" max="5148" width="5.5" style="92" customWidth="1"/>
    <col min="5149" max="5149" width="7.5" style="92" customWidth="1"/>
    <col min="5150" max="5153" width="4.6640625" style="92" customWidth="1"/>
    <col min="5154" max="5154" width="7.33203125" style="92" customWidth="1"/>
    <col min="5155" max="5155" width="5.1640625" style="92" customWidth="1"/>
    <col min="5156" max="5156" width="4.6640625" style="92" customWidth="1"/>
    <col min="5157" max="5157" width="3.6640625" style="92" customWidth="1"/>
    <col min="5158" max="5158" width="4.1640625" style="92" customWidth="1"/>
    <col min="5159" max="5159" width="3" style="92" customWidth="1"/>
    <col min="5160" max="5160" width="4.6640625" style="92" customWidth="1"/>
    <col min="5161" max="5161" width="1.83203125" style="92" customWidth="1"/>
    <col min="5162" max="5162" width="7.6640625" style="92" customWidth="1"/>
    <col min="5163" max="5163" width="8.5" style="92" customWidth="1"/>
    <col min="5164" max="5164" width="2.5" style="92" bestFit="1" customWidth="1"/>
    <col min="5165" max="5376" width="4.6640625" style="92"/>
    <col min="5377" max="5377" width="1" style="92" customWidth="1"/>
    <col min="5378" max="5379" width="3.5" style="92" customWidth="1"/>
    <col min="5380" max="5381" width="4.5" style="92" customWidth="1"/>
    <col min="5382" max="5382" width="7" style="92" customWidth="1"/>
    <col min="5383" max="5387" width="4.5" style="92" customWidth="1"/>
    <col min="5388" max="5388" width="4.6640625" style="92" customWidth="1"/>
    <col min="5389" max="5389" width="7" style="92" customWidth="1"/>
    <col min="5390" max="5391" width="4.6640625" style="92" customWidth="1"/>
    <col min="5392" max="5392" width="3.5" style="92" customWidth="1"/>
    <col min="5393" max="5393" width="1.5" style="92" customWidth="1"/>
    <col min="5394" max="5394" width="3.1640625" style="92" customWidth="1"/>
    <col min="5395" max="5395" width="4" style="92" customWidth="1"/>
    <col min="5396" max="5396" width="9.33203125" style="92" customWidth="1"/>
    <col min="5397" max="5397" width="4.6640625" style="92" customWidth="1"/>
    <col min="5398" max="5398" width="6.1640625" style="92" customWidth="1"/>
    <col min="5399" max="5399" width="1" style="92" customWidth="1"/>
    <col min="5400" max="5401" width="3.1640625" style="92" customWidth="1"/>
    <col min="5402" max="5402" width="4.6640625" style="92" customWidth="1"/>
    <col min="5403" max="5403" width="3.6640625" style="92" customWidth="1"/>
    <col min="5404" max="5404" width="5.5" style="92" customWidth="1"/>
    <col min="5405" max="5405" width="7.5" style="92" customWidth="1"/>
    <col min="5406" max="5409" width="4.6640625" style="92" customWidth="1"/>
    <col min="5410" max="5410" width="7.33203125" style="92" customWidth="1"/>
    <col min="5411" max="5411" width="5.1640625" style="92" customWidth="1"/>
    <col min="5412" max="5412" width="4.6640625" style="92" customWidth="1"/>
    <col min="5413" max="5413" width="3.6640625" style="92" customWidth="1"/>
    <col min="5414" max="5414" width="4.1640625" style="92" customWidth="1"/>
    <col min="5415" max="5415" width="3" style="92" customWidth="1"/>
    <col min="5416" max="5416" width="4.6640625" style="92" customWidth="1"/>
    <col min="5417" max="5417" width="1.83203125" style="92" customWidth="1"/>
    <col min="5418" max="5418" width="7.6640625" style="92" customWidth="1"/>
    <col min="5419" max="5419" width="8.5" style="92" customWidth="1"/>
    <col min="5420" max="5420" width="2.5" style="92" bestFit="1" customWidth="1"/>
    <col min="5421" max="5632" width="4.6640625" style="92"/>
    <col min="5633" max="5633" width="1" style="92" customWidth="1"/>
    <col min="5634" max="5635" width="3.5" style="92" customWidth="1"/>
    <col min="5636" max="5637" width="4.5" style="92" customWidth="1"/>
    <col min="5638" max="5638" width="7" style="92" customWidth="1"/>
    <col min="5639" max="5643" width="4.5" style="92" customWidth="1"/>
    <col min="5644" max="5644" width="4.6640625" style="92" customWidth="1"/>
    <col min="5645" max="5645" width="7" style="92" customWidth="1"/>
    <col min="5646" max="5647" width="4.6640625" style="92" customWidth="1"/>
    <col min="5648" max="5648" width="3.5" style="92" customWidth="1"/>
    <col min="5649" max="5649" width="1.5" style="92" customWidth="1"/>
    <col min="5650" max="5650" width="3.1640625" style="92" customWidth="1"/>
    <col min="5651" max="5651" width="4" style="92" customWidth="1"/>
    <col min="5652" max="5652" width="9.33203125" style="92" customWidth="1"/>
    <col min="5653" max="5653" width="4.6640625" style="92" customWidth="1"/>
    <col min="5654" max="5654" width="6.1640625" style="92" customWidth="1"/>
    <col min="5655" max="5655" width="1" style="92" customWidth="1"/>
    <col min="5656" max="5657" width="3.1640625" style="92" customWidth="1"/>
    <col min="5658" max="5658" width="4.6640625" style="92" customWidth="1"/>
    <col min="5659" max="5659" width="3.6640625" style="92" customWidth="1"/>
    <col min="5660" max="5660" width="5.5" style="92" customWidth="1"/>
    <col min="5661" max="5661" width="7.5" style="92" customWidth="1"/>
    <col min="5662" max="5665" width="4.6640625" style="92" customWidth="1"/>
    <col min="5666" max="5666" width="7.33203125" style="92" customWidth="1"/>
    <col min="5667" max="5667" width="5.1640625" style="92" customWidth="1"/>
    <col min="5668" max="5668" width="4.6640625" style="92" customWidth="1"/>
    <col min="5669" max="5669" width="3.6640625" style="92" customWidth="1"/>
    <col min="5670" max="5670" width="4.1640625" style="92" customWidth="1"/>
    <col min="5671" max="5671" width="3" style="92" customWidth="1"/>
    <col min="5672" max="5672" width="4.6640625" style="92" customWidth="1"/>
    <col min="5673" max="5673" width="1.83203125" style="92" customWidth="1"/>
    <col min="5674" max="5674" width="7.6640625" style="92" customWidth="1"/>
    <col min="5675" max="5675" width="8.5" style="92" customWidth="1"/>
    <col min="5676" max="5676" width="2.5" style="92" bestFit="1" customWidth="1"/>
    <col min="5677" max="5888" width="4.6640625" style="92"/>
    <col min="5889" max="5889" width="1" style="92" customWidth="1"/>
    <col min="5890" max="5891" width="3.5" style="92" customWidth="1"/>
    <col min="5892" max="5893" width="4.5" style="92" customWidth="1"/>
    <col min="5894" max="5894" width="7" style="92" customWidth="1"/>
    <col min="5895" max="5899" width="4.5" style="92" customWidth="1"/>
    <col min="5900" max="5900" width="4.6640625" style="92" customWidth="1"/>
    <col min="5901" max="5901" width="7" style="92" customWidth="1"/>
    <col min="5902" max="5903" width="4.6640625" style="92" customWidth="1"/>
    <col min="5904" max="5904" width="3.5" style="92" customWidth="1"/>
    <col min="5905" max="5905" width="1.5" style="92" customWidth="1"/>
    <col min="5906" max="5906" width="3.1640625" style="92" customWidth="1"/>
    <col min="5907" max="5907" width="4" style="92" customWidth="1"/>
    <col min="5908" max="5908" width="9.33203125" style="92" customWidth="1"/>
    <col min="5909" max="5909" width="4.6640625" style="92" customWidth="1"/>
    <col min="5910" max="5910" width="6.1640625" style="92" customWidth="1"/>
    <col min="5911" max="5911" width="1" style="92" customWidth="1"/>
    <col min="5912" max="5913" width="3.1640625" style="92" customWidth="1"/>
    <col min="5914" max="5914" width="4.6640625" style="92" customWidth="1"/>
    <col min="5915" max="5915" width="3.6640625" style="92" customWidth="1"/>
    <col min="5916" max="5916" width="5.5" style="92" customWidth="1"/>
    <col min="5917" max="5917" width="7.5" style="92" customWidth="1"/>
    <col min="5918" max="5921" width="4.6640625" style="92" customWidth="1"/>
    <col min="5922" max="5922" width="7.33203125" style="92" customWidth="1"/>
    <col min="5923" max="5923" width="5.1640625" style="92" customWidth="1"/>
    <col min="5924" max="5924" width="4.6640625" style="92" customWidth="1"/>
    <col min="5925" max="5925" width="3.6640625" style="92" customWidth="1"/>
    <col min="5926" max="5926" width="4.1640625" style="92" customWidth="1"/>
    <col min="5927" max="5927" width="3" style="92" customWidth="1"/>
    <col min="5928" max="5928" width="4.6640625" style="92" customWidth="1"/>
    <col min="5929" max="5929" width="1.83203125" style="92" customWidth="1"/>
    <col min="5930" max="5930" width="7.6640625" style="92" customWidth="1"/>
    <col min="5931" max="5931" width="8.5" style="92" customWidth="1"/>
    <col min="5932" max="5932" width="2.5" style="92" bestFit="1" customWidth="1"/>
    <col min="5933" max="6144" width="4.6640625" style="92"/>
    <col min="6145" max="6145" width="1" style="92" customWidth="1"/>
    <col min="6146" max="6147" width="3.5" style="92" customWidth="1"/>
    <col min="6148" max="6149" width="4.5" style="92" customWidth="1"/>
    <col min="6150" max="6150" width="7" style="92" customWidth="1"/>
    <col min="6151" max="6155" width="4.5" style="92" customWidth="1"/>
    <col min="6156" max="6156" width="4.6640625" style="92" customWidth="1"/>
    <col min="6157" max="6157" width="7" style="92" customWidth="1"/>
    <col min="6158" max="6159" width="4.6640625" style="92" customWidth="1"/>
    <col min="6160" max="6160" width="3.5" style="92" customWidth="1"/>
    <col min="6161" max="6161" width="1.5" style="92" customWidth="1"/>
    <col min="6162" max="6162" width="3.1640625" style="92" customWidth="1"/>
    <col min="6163" max="6163" width="4" style="92" customWidth="1"/>
    <col min="6164" max="6164" width="9.33203125" style="92" customWidth="1"/>
    <col min="6165" max="6165" width="4.6640625" style="92" customWidth="1"/>
    <col min="6166" max="6166" width="6.1640625" style="92" customWidth="1"/>
    <col min="6167" max="6167" width="1" style="92" customWidth="1"/>
    <col min="6168" max="6169" width="3.1640625" style="92" customWidth="1"/>
    <col min="6170" max="6170" width="4.6640625" style="92" customWidth="1"/>
    <col min="6171" max="6171" width="3.6640625" style="92" customWidth="1"/>
    <col min="6172" max="6172" width="5.5" style="92" customWidth="1"/>
    <col min="6173" max="6173" width="7.5" style="92" customWidth="1"/>
    <col min="6174" max="6177" width="4.6640625" style="92" customWidth="1"/>
    <col min="6178" max="6178" width="7.33203125" style="92" customWidth="1"/>
    <col min="6179" max="6179" width="5.1640625" style="92" customWidth="1"/>
    <col min="6180" max="6180" width="4.6640625" style="92" customWidth="1"/>
    <col min="6181" max="6181" width="3.6640625" style="92" customWidth="1"/>
    <col min="6182" max="6182" width="4.1640625" style="92" customWidth="1"/>
    <col min="6183" max="6183" width="3" style="92" customWidth="1"/>
    <col min="6184" max="6184" width="4.6640625" style="92" customWidth="1"/>
    <col min="6185" max="6185" width="1.83203125" style="92" customWidth="1"/>
    <col min="6186" max="6186" width="7.6640625" style="92" customWidth="1"/>
    <col min="6187" max="6187" width="8.5" style="92" customWidth="1"/>
    <col min="6188" max="6188" width="2.5" style="92" bestFit="1" customWidth="1"/>
    <col min="6189" max="6400" width="4.6640625" style="92"/>
    <col min="6401" max="6401" width="1" style="92" customWidth="1"/>
    <col min="6402" max="6403" width="3.5" style="92" customWidth="1"/>
    <col min="6404" max="6405" width="4.5" style="92" customWidth="1"/>
    <col min="6406" max="6406" width="7" style="92" customWidth="1"/>
    <col min="6407" max="6411" width="4.5" style="92" customWidth="1"/>
    <col min="6412" max="6412" width="4.6640625" style="92" customWidth="1"/>
    <col min="6413" max="6413" width="7" style="92" customWidth="1"/>
    <col min="6414" max="6415" width="4.6640625" style="92" customWidth="1"/>
    <col min="6416" max="6416" width="3.5" style="92" customWidth="1"/>
    <col min="6417" max="6417" width="1.5" style="92" customWidth="1"/>
    <col min="6418" max="6418" width="3.1640625" style="92" customWidth="1"/>
    <col min="6419" max="6419" width="4" style="92" customWidth="1"/>
    <col min="6420" max="6420" width="9.33203125" style="92" customWidth="1"/>
    <col min="6421" max="6421" width="4.6640625" style="92" customWidth="1"/>
    <col min="6422" max="6422" width="6.1640625" style="92" customWidth="1"/>
    <col min="6423" max="6423" width="1" style="92" customWidth="1"/>
    <col min="6424" max="6425" width="3.1640625" style="92" customWidth="1"/>
    <col min="6426" max="6426" width="4.6640625" style="92" customWidth="1"/>
    <col min="6427" max="6427" width="3.6640625" style="92" customWidth="1"/>
    <col min="6428" max="6428" width="5.5" style="92" customWidth="1"/>
    <col min="6429" max="6429" width="7.5" style="92" customWidth="1"/>
    <col min="6430" max="6433" width="4.6640625" style="92" customWidth="1"/>
    <col min="6434" max="6434" width="7.33203125" style="92" customWidth="1"/>
    <col min="6435" max="6435" width="5.1640625" style="92" customWidth="1"/>
    <col min="6436" max="6436" width="4.6640625" style="92" customWidth="1"/>
    <col min="6437" max="6437" width="3.6640625" style="92" customWidth="1"/>
    <col min="6438" max="6438" width="4.1640625" style="92" customWidth="1"/>
    <col min="6439" max="6439" width="3" style="92" customWidth="1"/>
    <col min="6440" max="6440" width="4.6640625" style="92" customWidth="1"/>
    <col min="6441" max="6441" width="1.83203125" style="92" customWidth="1"/>
    <col min="6442" max="6442" width="7.6640625" style="92" customWidth="1"/>
    <col min="6443" max="6443" width="8.5" style="92" customWidth="1"/>
    <col min="6444" max="6444" width="2.5" style="92" bestFit="1" customWidth="1"/>
    <col min="6445" max="6656" width="4.6640625" style="92"/>
    <col min="6657" max="6657" width="1" style="92" customWidth="1"/>
    <col min="6658" max="6659" width="3.5" style="92" customWidth="1"/>
    <col min="6660" max="6661" width="4.5" style="92" customWidth="1"/>
    <col min="6662" max="6662" width="7" style="92" customWidth="1"/>
    <col min="6663" max="6667" width="4.5" style="92" customWidth="1"/>
    <col min="6668" max="6668" width="4.6640625" style="92" customWidth="1"/>
    <col min="6669" max="6669" width="7" style="92" customWidth="1"/>
    <col min="6670" max="6671" width="4.6640625" style="92" customWidth="1"/>
    <col min="6672" max="6672" width="3.5" style="92" customWidth="1"/>
    <col min="6673" max="6673" width="1.5" style="92" customWidth="1"/>
    <col min="6674" max="6674" width="3.1640625" style="92" customWidth="1"/>
    <col min="6675" max="6675" width="4" style="92" customWidth="1"/>
    <col min="6676" max="6676" width="9.33203125" style="92" customWidth="1"/>
    <col min="6677" max="6677" width="4.6640625" style="92" customWidth="1"/>
    <col min="6678" max="6678" width="6.1640625" style="92" customWidth="1"/>
    <col min="6679" max="6679" width="1" style="92" customWidth="1"/>
    <col min="6680" max="6681" width="3.1640625" style="92" customWidth="1"/>
    <col min="6682" max="6682" width="4.6640625" style="92" customWidth="1"/>
    <col min="6683" max="6683" width="3.6640625" style="92" customWidth="1"/>
    <col min="6684" max="6684" width="5.5" style="92" customWidth="1"/>
    <col min="6685" max="6685" width="7.5" style="92" customWidth="1"/>
    <col min="6686" max="6689" width="4.6640625" style="92" customWidth="1"/>
    <col min="6690" max="6690" width="7.33203125" style="92" customWidth="1"/>
    <col min="6691" max="6691" width="5.1640625" style="92" customWidth="1"/>
    <col min="6692" max="6692" width="4.6640625" style="92" customWidth="1"/>
    <col min="6693" max="6693" width="3.6640625" style="92" customWidth="1"/>
    <col min="6694" max="6694" width="4.1640625" style="92" customWidth="1"/>
    <col min="6695" max="6695" width="3" style="92" customWidth="1"/>
    <col min="6696" max="6696" width="4.6640625" style="92" customWidth="1"/>
    <col min="6697" max="6697" width="1.83203125" style="92" customWidth="1"/>
    <col min="6698" max="6698" width="7.6640625" style="92" customWidth="1"/>
    <col min="6699" max="6699" width="8.5" style="92" customWidth="1"/>
    <col min="6700" max="6700" width="2.5" style="92" bestFit="1" customWidth="1"/>
    <col min="6701" max="6912" width="4.6640625" style="92"/>
    <col min="6913" max="6913" width="1" style="92" customWidth="1"/>
    <col min="6914" max="6915" width="3.5" style="92" customWidth="1"/>
    <col min="6916" max="6917" width="4.5" style="92" customWidth="1"/>
    <col min="6918" max="6918" width="7" style="92" customWidth="1"/>
    <col min="6919" max="6923" width="4.5" style="92" customWidth="1"/>
    <col min="6924" max="6924" width="4.6640625" style="92" customWidth="1"/>
    <col min="6925" max="6925" width="7" style="92" customWidth="1"/>
    <col min="6926" max="6927" width="4.6640625" style="92" customWidth="1"/>
    <col min="6928" max="6928" width="3.5" style="92" customWidth="1"/>
    <col min="6929" max="6929" width="1.5" style="92" customWidth="1"/>
    <col min="6930" max="6930" width="3.1640625" style="92" customWidth="1"/>
    <col min="6931" max="6931" width="4" style="92" customWidth="1"/>
    <col min="6932" max="6932" width="9.33203125" style="92" customWidth="1"/>
    <col min="6933" max="6933" width="4.6640625" style="92" customWidth="1"/>
    <col min="6934" max="6934" width="6.1640625" style="92" customWidth="1"/>
    <col min="6935" max="6935" width="1" style="92" customWidth="1"/>
    <col min="6936" max="6937" width="3.1640625" style="92" customWidth="1"/>
    <col min="6938" max="6938" width="4.6640625" style="92" customWidth="1"/>
    <col min="6939" max="6939" width="3.6640625" style="92" customWidth="1"/>
    <col min="6940" max="6940" width="5.5" style="92" customWidth="1"/>
    <col min="6941" max="6941" width="7.5" style="92" customWidth="1"/>
    <col min="6942" max="6945" width="4.6640625" style="92" customWidth="1"/>
    <col min="6946" max="6946" width="7.33203125" style="92" customWidth="1"/>
    <col min="6947" max="6947" width="5.1640625" style="92" customWidth="1"/>
    <col min="6948" max="6948" width="4.6640625" style="92" customWidth="1"/>
    <col min="6949" max="6949" width="3.6640625" style="92" customWidth="1"/>
    <col min="6950" max="6950" width="4.1640625" style="92" customWidth="1"/>
    <col min="6951" max="6951" width="3" style="92" customWidth="1"/>
    <col min="6952" max="6952" width="4.6640625" style="92" customWidth="1"/>
    <col min="6953" max="6953" width="1.83203125" style="92" customWidth="1"/>
    <col min="6954" max="6954" width="7.6640625" style="92" customWidth="1"/>
    <col min="6955" max="6955" width="8.5" style="92" customWidth="1"/>
    <col min="6956" max="6956" width="2.5" style="92" bestFit="1" customWidth="1"/>
    <col min="6957" max="7168" width="4.6640625" style="92"/>
    <col min="7169" max="7169" width="1" style="92" customWidth="1"/>
    <col min="7170" max="7171" width="3.5" style="92" customWidth="1"/>
    <col min="7172" max="7173" width="4.5" style="92" customWidth="1"/>
    <col min="7174" max="7174" width="7" style="92" customWidth="1"/>
    <col min="7175" max="7179" width="4.5" style="92" customWidth="1"/>
    <col min="7180" max="7180" width="4.6640625" style="92" customWidth="1"/>
    <col min="7181" max="7181" width="7" style="92" customWidth="1"/>
    <col min="7182" max="7183" width="4.6640625" style="92" customWidth="1"/>
    <col min="7184" max="7184" width="3.5" style="92" customWidth="1"/>
    <col min="7185" max="7185" width="1.5" style="92" customWidth="1"/>
    <col min="7186" max="7186" width="3.1640625" style="92" customWidth="1"/>
    <col min="7187" max="7187" width="4" style="92" customWidth="1"/>
    <col min="7188" max="7188" width="9.33203125" style="92" customWidth="1"/>
    <col min="7189" max="7189" width="4.6640625" style="92" customWidth="1"/>
    <col min="7190" max="7190" width="6.1640625" style="92" customWidth="1"/>
    <col min="7191" max="7191" width="1" style="92" customWidth="1"/>
    <col min="7192" max="7193" width="3.1640625" style="92" customWidth="1"/>
    <col min="7194" max="7194" width="4.6640625" style="92" customWidth="1"/>
    <col min="7195" max="7195" width="3.6640625" style="92" customWidth="1"/>
    <col min="7196" max="7196" width="5.5" style="92" customWidth="1"/>
    <col min="7197" max="7197" width="7.5" style="92" customWidth="1"/>
    <col min="7198" max="7201" width="4.6640625" style="92" customWidth="1"/>
    <col min="7202" max="7202" width="7.33203125" style="92" customWidth="1"/>
    <col min="7203" max="7203" width="5.1640625" style="92" customWidth="1"/>
    <col min="7204" max="7204" width="4.6640625" style="92" customWidth="1"/>
    <col min="7205" max="7205" width="3.6640625" style="92" customWidth="1"/>
    <col min="7206" max="7206" width="4.1640625" style="92" customWidth="1"/>
    <col min="7207" max="7207" width="3" style="92" customWidth="1"/>
    <col min="7208" max="7208" width="4.6640625" style="92" customWidth="1"/>
    <col min="7209" max="7209" width="1.83203125" style="92" customWidth="1"/>
    <col min="7210" max="7210" width="7.6640625" style="92" customWidth="1"/>
    <col min="7211" max="7211" width="8.5" style="92" customWidth="1"/>
    <col min="7212" max="7212" width="2.5" style="92" bestFit="1" customWidth="1"/>
    <col min="7213" max="7424" width="4.6640625" style="92"/>
    <col min="7425" max="7425" width="1" style="92" customWidth="1"/>
    <col min="7426" max="7427" width="3.5" style="92" customWidth="1"/>
    <col min="7428" max="7429" width="4.5" style="92" customWidth="1"/>
    <col min="7430" max="7430" width="7" style="92" customWidth="1"/>
    <col min="7431" max="7435" width="4.5" style="92" customWidth="1"/>
    <col min="7436" max="7436" width="4.6640625" style="92" customWidth="1"/>
    <col min="7437" max="7437" width="7" style="92" customWidth="1"/>
    <col min="7438" max="7439" width="4.6640625" style="92" customWidth="1"/>
    <col min="7440" max="7440" width="3.5" style="92" customWidth="1"/>
    <col min="7441" max="7441" width="1.5" style="92" customWidth="1"/>
    <col min="7442" max="7442" width="3.1640625" style="92" customWidth="1"/>
    <col min="7443" max="7443" width="4" style="92" customWidth="1"/>
    <col min="7444" max="7444" width="9.33203125" style="92" customWidth="1"/>
    <col min="7445" max="7445" width="4.6640625" style="92" customWidth="1"/>
    <col min="7446" max="7446" width="6.1640625" style="92" customWidth="1"/>
    <col min="7447" max="7447" width="1" style="92" customWidth="1"/>
    <col min="7448" max="7449" width="3.1640625" style="92" customWidth="1"/>
    <col min="7450" max="7450" width="4.6640625" style="92" customWidth="1"/>
    <col min="7451" max="7451" width="3.6640625" style="92" customWidth="1"/>
    <col min="7452" max="7452" width="5.5" style="92" customWidth="1"/>
    <col min="7453" max="7453" width="7.5" style="92" customWidth="1"/>
    <col min="7454" max="7457" width="4.6640625" style="92" customWidth="1"/>
    <col min="7458" max="7458" width="7.33203125" style="92" customWidth="1"/>
    <col min="7459" max="7459" width="5.1640625" style="92" customWidth="1"/>
    <col min="7460" max="7460" width="4.6640625" style="92" customWidth="1"/>
    <col min="7461" max="7461" width="3.6640625" style="92" customWidth="1"/>
    <col min="7462" max="7462" width="4.1640625" style="92" customWidth="1"/>
    <col min="7463" max="7463" width="3" style="92" customWidth="1"/>
    <col min="7464" max="7464" width="4.6640625" style="92" customWidth="1"/>
    <col min="7465" max="7465" width="1.83203125" style="92" customWidth="1"/>
    <col min="7466" max="7466" width="7.6640625" style="92" customWidth="1"/>
    <col min="7467" max="7467" width="8.5" style="92" customWidth="1"/>
    <col min="7468" max="7468" width="2.5" style="92" bestFit="1" customWidth="1"/>
    <col min="7469" max="7680" width="4.6640625" style="92"/>
    <col min="7681" max="7681" width="1" style="92" customWidth="1"/>
    <col min="7682" max="7683" width="3.5" style="92" customWidth="1"/>
    <col min="7684" max="7685" width="4.5" style="92" customWidth="1"/>
    <col min="7686" max="7686" width="7" style="92" customWidth="1"/>
    <col min="7687" max="7691" width="4.5" style="92" customWidth="1"/>
    <col min="7692" max="7692" width="4.6640625" style="92" customWidth="1"/>
    <col min="7693" max="7693" width="7" style="92" customWidth="1"/>
    <col min="7694" max="7695" width="4.6640625" style="92" customWidth="1"/>
    <col min="7696" max="7696" width="3.5" style="92" customWidth="1"/>
    <col min="7697" max="7697" width="1.5" style="92" customWidth="1"/>
    <col min="7698" max="7698" width="3.1640625" style="92" customWidth="1"/>
    <col min="7699" max="7699" width="4" style="92" customWidth="1"/>
    <col min="7700" max="7700" width="9.33203125" style="92" customWidth="1"/>
    <col min="7701" max="7701" width="4.6640625" style="92" customWidth="1"/>
    <col min="7702" max="7702" width="6.1640625" style="92" customWidth="1"/>
    <col min="7703" max="7703" width="1" style="92" customWidth="1"/>
    <col min="7704" max="7705" width="3.1640625" style="92" customWidth="1"/>
    <col min="7706" max="7706" width="4.6640625" style="92" customWidth="1"/>
    <col min="7707" max="7707" width="3.6640625" style="92" customWidth="1"/>
    <col min="7708" max="7708" width="5.5" style="92" customWidth="1"/>
    <col min="7709" max="7709" width="7.5" style="92" customWidth="1"/>
    <col min="7710" max="7713" width="4.6640625" style="92" customWidth="1"/>
    <col min="7714" max="7714" width="7.33203125" style="92" customWidth="1"/>
    <col min="7715" max="7715" width="5.1640625" style="92" customWidth="1"/>
    <col min="7716" max="7716" width="4.6640625" style="92" customWidth="1"/>
    <col min="7717" max="7717" width="3.6640625" style="92" customWidth="1"/>
    <col min="7718" max="7718" width="4.1640625" style="92" customWidth="1"/>
    <col min="7719" max="7719" width="3" style="92" customWidth="1"/>
    <col min="7720" max="7720" width="4.6640625" style="92" customWidth="1"/>
    <col min="7721" max="7721" width="1.83203125" style="92" customWidth="1"/>
    <col min="7722" max="7722" width="7.6640625" style="92" customWidth="1"/>
    <col min="7723" max="7723" width="8.5" style="92" customWidth="1"/>
    <col min="7724" max="7724" width="2.5" style="92" bestFit="1" customWidth="1"/>
    <col min="7725" max="7936" width="4.6640625" style="92"/>
    <col min="7937" max="7937" width="1" style="92" customWidth="1"/>
    <col min="7938" max="7939" width="3.5" style="92" customWidth="1"/>
    <col min="7940" max="7941" width="4.5" style="92" customWidth="1"/>
    <col min="7942" max="7942" width="7" style="92" customWidth="1"/>
    <col min="7943" max="7947" width="4.5" style="92" customWidth="1"/>
    <col min="7948" max="7948" width="4.6640625" style="92" customWidth="1"/>
    <col min="7949" max="7949" width="7" style="92" customWidth="1"/>
    <col min="7950" max="7951" width="4.6640625" style="92" customWidth="1"/>
    <col min="7952" max="7952" width="3.5" style="92" customWidth="1"/>
    <col min="7953" max="7953" width="1.5" style="92" customWidth="1"/>
    <col min="7954" max="7954" width="3.1640625" style="92" customWidth="1"/>
    <col min="7955" max="7955" width="4" style="92" customWidth="1"/>
    <col min="7956" max="7956" width="9.33203125" style="92" customWidth="1"/>
    <col min="7957" max="7957" width="4.6640625" style="92" customWidth="1"/>
    <col min="7958" max="7958" width="6.1640625" style="92" customWidth="1"/>
    <col min="7959" max="7959" width="1" style="92" customWidth="1"/>
    <col min="7960" max="7961" width="3.1640625" style="92" customWidth="1"/>
    <col min="7962" max="7962" width="4.6640625" style="92" customWidth="1"/>
    <col min="7963" max="7963" width="3.6640625" style="92" customWidth="1"/>
    <col min="7964" max="7964" width="5.5" style="92" customWidth="1"/>
    <col min="7965" max="7965" width="7.5" style="92" customWidth="1"/>
    <col min="7966" max="7969" width="4.6640625" style="92" customWidth="1"/>
    <col min="7970" max="7970" width="7.33203125" style="92" customWidth="1"/>
    <col min="7971" max="7971" width="5.1640625" style="92" customWidth="1"/>
    <col min="7972" max="7972" width="4.6640625" style="92" customWidth="1"/>
    <col min="7973" max="7973" width="3.6640625" style="92" customWidth="1"/>
    <col min="7974" max="7974" width="4.1640625" style="92" customWidth="1"/>
    <col min="7975" max="7975" width="3" style="92" customWidth="1"/>
    <col min="7976" max="7976" width="4.6640625" style="92" customWidth="1"/>
    <col min="7977" max="7977" width="1.83203125" style="92" customWidth="1"/>
    <col min="7978" max="7978" width="7.6640625" style="92" customWidth="1"/>
    <col min="7979" max="7979" width="8.5" style="92" customWidth="1"/>
    <col min="7980" max="7980" width="2.5" style="92" bestFit="1" customWidth="1"/>
    <col min="7981" max="8192" width="4.6640625" style="92"/>
    <col min="8193" max="8193" width="1" style="92" customWidth="1"/>
    <col min="8194" max="8195" width="3.5" style="92" customWidth="1"/>
    <col min="8196" max="8197" width="4.5" style="92" customWidth="1"/>
    <col min="8198" max="8198" width="7" style="92" customWidth="1"/>
    <col min="8199" max="8203" width="4.5" style="92" customWidth="1"/>
    <col min="8204" max="8204" width="4.6640625" style="92" customWidth="1"/>
    <col min="8205" max="8205" width="7" style="92" customWidth="1"/>
    <col min="8206" max="8207" width="4.6640625" style="92" customWidth="1"/>
    <col min="8208" max="8208" width="3.5" style="92" customWidth="1"/>
    <col min="8209" max="8209" width="1.5" style="92" customWidth="1"/>
    <col min="8210" max="8210" width="3.1640625" style="92" customWidth="1"/>
    <col min="8211" max="8211" width="4" style="92" customWidth="1"/>
    <col min="8212" max="8212" width="9.33203125" style="92" customWidth="1"/>
    <col min="8213" max="8213" width="4.6640625" style="92" customWidth="1"/>
    <col min="8214" max="8214" width="6.1640625" style="92" customWidth="1"/>
    <col min="8215" max="8215" width="1" style="92" customWidth="1"/>
    <col min="8216" max="8217" width="3.1640625" style="92" customWidth="1"/>
    <col min="8218" max="8218" width="4.6640625" style="92" customWidth="1"/>
    <col min="8219" max="8219" width="3.6640625" style="92" customWidth="1"/>
    <col min="8220" max="8220" width="5.5" style="92" customWidth="1"/>
    <col min="8221" max="8221" width="7.5" style="92" customWidth="1"/>
    <col min="8222" max="8225" width="4.6640625" style="92" customWidth="1"/>
    <col min="8226" max="8226" width="7.33203125" style="92" customWidth="1"/>
    <col min="8227" max="8227" width="5.1640625" style="92" customWidth="1"/>
    <col min="8228" max="8228" width="4.6640625" style="92" customWidth="1"/>
    <col min="8229" max="8229" width="3.6640625" style="92" customWidth="1"/>
    <col min="8230" max="8230" width="4.1640625" style="92" customWidth="1"/>
    <col min="8231" max="8231" width="3" style="92" customWidth="1"/>
    <col min="8232" max="8232" width="4.6640625" style="92" customWidth="1"/>
    <col min="8233" max="8233" width="1.83203125" style="92" customWidth="1"/>
    <col min="8234" max="8234" width="7.6640625" style="92" customWidth="1"/>
    <col min="8235" max="8235" width="8.5" style="92" customWidth="1"/>
    <col min="8236" max="8236" width="2.5" style="92" bestFit="1" customWidth="1"/>
    <col min="8237" max="8448" width="4.6640625" style="92"/>
    <col min="8449" max="8449" width="1" style="92" customWidth="1"/>
    <col min="8450" max="8451" width="3.5" style="92" customWidth="1"/>
    <col min="8452" max="8453" width="4.5" style="92" customWidth="1"/>
    <col min="8454" max="8454" width="7" style="92" customWidth="1"/>
    <col min="8455" max="8459" width="4.5" style="92" customWidth="1"/>
    <col min="8460" max="8460" width="4.6640625" style="92" customWidth="1"/>
    <col min="8461" max="8461" width="7" style="92" customWidth="1"/>
    <col min="8462" max="8463" width="4.6640625" style="92" customWidth="1"/>
    <col min="8464" max="8464" width="3.5" style="92" customWidth="1"/>
    <col min="8465" max="8465" width="1.5" style="92" customWidth="1"/>
    <col min="8466" max="8466" width="3.1640625" style="92" customWidth="1"/>
    <col min="8467" max="8467" width="4" style="92" customWidth="1"/>
    <col min="8468" max="8468" width="9.33203125" style="92" customWidth="1"/>
    <col min="8469" max="8469" width="4.6640625" style="92" customWidth="1"/>
    <col min="8470" max="8470" width="6.1640625" style="92" customWidth="1"/>
    <col min="8471" max="8471" width="1" style="92" customWidth="1"/>
    <col min="8472" max="8473" width="3.1640625" style="92" customWidth="1"/>
    <col min="8474" max="8474" width="4.6640625" style="92" customWidth="1"/>
    <col min="8475" max="8475" width="3.6640625" style="92" customWidth="1"/>
    <col min="8476" max="8476" width="5.5" style="92" customWidth="1"/>
    <col min="8477" max="8477" width="7.5" style="92" customWidth="1"/>
    <col min="8478" max="8481" width="4.6640625" style="92" customWidth="1"/>
    <col min="8482" max="8482" width="7.33203125" style="92" customWidth="1"/>
    <col min="8483" max="8483" width="5.1640625" style="92" customWidth="1"/>
    <col min="8484" max="8484" width="4.6640625" style="92" customWidth="1"/>
    <col min="8485" max="8485" width="3.6640625" style="92" customWidth="1"/>
    <col min="8486" max="8486" width="4.1640625" style="92" customWidth="1"/>
    <col min="8487" max="8487" width="3" style="92" customWidth="1"/>
    <col min="8488" max="8488" width="4.6640625" style="92" customWidth="1"/>
    <col min="8489" max="8489" width="1.83203125" style="92" customWidth="1"/>
    <col min="8490" max="8490" width="7.6640625" style="92" customWidth="1"/>
    <col min="8491" max="8491" width="8.5" style="92" customWidth="1"/>
    <col min="8492" max="8492" width="2.5" style="92" bestFit="1" customWidth="1"/>
    <col min="8493" max="8704" width="4.6640625" style="92"/>
    <col min="8705" max="8705" width="1" style="92" customWidth="1"/>
    <col min="8706" max="8707" width="3.5" style="92" customWidth="1"/>
    <col min="8708" max="8709" width="4.5" style="92" customWidth="1"/>
    <col min="8710" max="8710" width="7" style="92" customWidth="1"/>
    <col min="8711" max="8715" width="4.5" style="92" customWidth="1"/>
    <col min="8716" max="8716" width="4.6640625" style="92" customWidth="1"/>
    <col min="8717" max="8717" width="7" style="92" customWidth="1"/>
    <col min="8718" max="8719" width="4.6640625" style="92" customWidth="1"/>
    <col min="8720" max="8720" width="3.5" style="92" customWidth="1"/>
    <col min="8721" max="8721" width="1.5" style="92" customWidth="1"/>
    <col min="8722" max="8722" width="3.1640625" style="92" customWidth="1"/>
    <col min="8723" max="8723" width="4" style="92" customWidth="1"/>
    <col min="8724" max="8724" width="9.33203125" style="92" customWidth="1"/>
    <col min="8725" max="8725" width="4.6640625" style="92" customWidth="1"/>
    <col min="8726" max="8726" width="6.1640625" style="92" customWidth="1"/>
    <col min="8727" max="8727" width="1" style="92" customWidth="1"/>
    <col min="8728" max="8729" width="3.1640625" style="92" customWidth="1"/>
    <col min="8730" max="8730" width="4.6640625" style="92" customWidth="1"/>
    <col min="8731" max="8731" width="3.6640625" style="92" customWidth="1"/>
    <col min="8732" max="8732" width="5.5" style="92" customWidth="1"/>
    <col min="8733" max="8733" width="7.5" style="92" customWidth="1"/>
    <col min="8734" max="8737" width="4.6640625" style="92" customWidth="1"/>
    <col min="8738" max="8738" width="7.33203125" style="92" customWidth="1"/>
    <col min="8739" max="8739" width="5.1640625" style="92" customWidth="1"/>
    <col min="8740" max="8740" width="4.6640625" style="92" customWidth="1"/>
    <col min="8741" max="8741" width="3.6640625" style="92" customWidth="1"/>
    <col min="8742" max="8742" width="4.1640625" style="92" customWidth="1"/>
    <col min="8743" max="8743" width="3" style="92" customWidth="1"/>
    <col min="8744" max="8744" width="4.6640625" style="92" customWidth="1"/>
    <col min="8745" max="8745" width="1.83203125" style="92" customWidth="1"/>
    <col min="8746" max="8746" width="7.6640625" style="92" customWidth="1"/>
    <col min="8747" max="8747" width="8.5" style="92" customWidth="1"/>
    <col min="8748" max="8748" width="2.5" style="92" bestFit="1" customWidth="1"/>
    <col min="8749" max="8960" width="4.6640625" style="92"/>
    <col min="8961" max="8961" width="1" style="92" customWidth="1"/>
    <col min="8962" max="8963" width="3.5" style="92" customWidth="1"/>
    <col min="8964" max="8965" width="4.5" style="92" customWidth="1"/>
    <col min="8966" max="8966" width="7" style="92" customWidth="1"/>
    <col min="8967" max="8971" width="4.5" style="92" customWidth="1"/>
    <col min="8972" max="8972" width="4.6640625" style="92" customWidth="1"/>
    <col min="8973" max="8973" width="7" style="92" customWidth="1"/>
    <col min="8974" max="8975" width="4.6640625" style="92" customWidth="1"/>
    <col min="8976" max="8976" width="3.5" style="92" customWidth="1"/>
    <col min="8977" max="8977" width="1.5" style="92" customWidth="1"/>
    <col min="8978" max="8978" width="3.1640625" style="92" customWidth="1"/>
    <col min="8979" max="8979" width="4" style="92" customWidth="1"/>
    <col min="8980" max="8980" width="9.33203125" style="92" customWidth="1"/>
    <col min="8981" max="8981" width="4.6640625" style="92" customWidth="1"/>
    <col min="8982" max="8982" width="6.1640625" style="92" customWidth="1"/>
    <col min="8983" max="8983" width="1" style="92" customWidth="1"/>
    <col min="8984" max="8985" width="3.1640625" style="92" customWidth="1"/>
    <col min="8986" max="8986" width="4.6640625" style="92" customWidth="1"/>
    <col min="8987" max="8987" width="3.6640625" style="92" customWidth="1"/>
    <col min="8988" max="8988" width="5.5" style="92" customWidth="1"/>
    <col min="8989" max="8989" width="7.5" style="92" customWidth="1"/>
    <col min="8990" max="8993" width="4.6640625" style="92" customWidth="1"/>
    <col min="8994" max="8994" width="7.33203125" style="92" customWidth="1"/>
    <col min="8995" max="8995" width="5.1640625" style="92" customWidth="1"/>
    <col min="8996" max="8996" width="4.6640625" style="92" customWidth="1"/>
    <col min="8997" max="8997" width="3.6640625" style="92" customWidth="1"/>
    <col min="8998" max="8998" width="4.1640625" style="92" customWidth="1"/>
    <col min="8999" max="8999" width="3" style="92" customWidth="1"/>
    <col min="9000" max="9000" width="4.6640625" style="92" customWidth="1"/>
    <col min="9001" max="9001" width="1.83203125" style="92" customWidth="1"/>
    <col min="9002" max="9002" width="7.6640625" style="92" customWidth="1"/>
    <col min="9003" max="9003" width="8.5" style="92" customWidth="1"/>
    <col min="9004" max="9004" width="2.5" style="92" bestFit="1" customWidth="1"/>
    <col min="9005" max="9216" width="4.6640625" style="92"/>
    <col min="9217" max="9217" width="1" style="92" customWidth="1"/>
    <col min="9218" max="9219" width="3.5" style="92" customWidth="1"/>
    <col min="9220" max="9221" width="4.5" style="92" customWidth="1"/>
    <col min="9222" max="9222" width="7" style="92" customWidth="1"/>
    <col min="9223" max="9227" width="4.5" style="92" customWidth="1"/>
    <col min="9228" max="9228" width="4.6640625" style="92" customWidth="1"/>
    <col min="9229" max="9229" width="7" style="92" customWidth="1"/>
    <col min="9230" max="9231" width="4.6640625" style="92" customWidth="1"/>
    <col min="9232" max="9232" width="3.5" style="92" customWidth="1"/>
    <col min="9233" max="9233" width="1.5" style="92" customWidth="1"/>
    <col min="9234" max="9234" width="3.1640625" style="92" customWidth="1"/>
    <col min="9235" max="9235" width="4" style="92" customWidth="1"/>
    <col min="9236" max="9236" width="9.33203125" style="92" customWidth="1"/>
    <col min="9237" max="9237" width="4.6640625" style="92" customWidth="1"/>
    <col min="9238" max="9238" width="6.1640625" style="92" customWidth="1"/>
    <col min="9239" max="9239" width="1" style="92" customWidth="1"/>
    <col min="9240" max="9241" width="3.1640625" style="92" customWidth="1"/>
    <col min="9242" max="9242" width="4.6640625" style="92" customWidth="1"/>
    <col min="9243" max="9243" width="3.6640625" style="92" customWidth="1"/>
    <col min="9244" max="9244" width="5.5" style="92" customWidth="1"/>
    <col min="9245" max="9245" width="7.5" style="92" customWidth="1"/>
    <col min="9246" max="9249" width="4.6640625" style="92" customWidth="1"/>
    <col min="9250" max="9250" width="7.33203125" style="92" customWidth="1"/>
    <col min="9251" max="9251" width="5.1640625" style="92" customWidth="1"/>
    <col min="9252" max="9252" width="4.6640625" style="92" customWidth="1"/>
    <col min="9253" max="9253" width="3.6640625" style="92" customWidth="1"/>
    <col min="9254" max="9254" width="4.1640625" style="92" customWidth="1"/>
    <col min="9255" max="9255" width="3" style="92" customWidth="1"/>
    <col min="9256" max="9256" width="4.6640625" style="92" customWidth="1"/>
    <col min="9257" max="9257" width="1.83203125" style="92" customWidth="1"/>
    <col min="9258" max="9258" width="7.6640625" style="92" customWidth="1"/>
    <col min="9259" max="9259" width="8.5" style="92" customWidth="1"/>
    <col min="9260" max="9260" width="2.5" style="92" bestFit="1" customWidth="1"/>
    <col min="9261" max="9472" width="4.6640625" style="92"/>
    <col min="9473" max="9473" width="1" style="92" customWidth="1"/>
    <col min="9474" max="9475" width="3.5" style="92" customWidth="1"/>
    <col min="9476" max="9477" width="4.5" style="92" customWidth="1"/>
    <col min="9478" max="9478" width="7" style="92" customWidth="1"/>
    <col min="9479" max="9483" width="4.5" style="92" customWidth="1"/>
    <col min="9484" max="9484" width="4.6640625" style="92" customWidth="1"/>
    <col min="9485" max="9485" width="7" style="92" customWidth="1"/>
    <col min="9486" max="9487" width="4.6640625" style="92" customWidth="1"/>
    <col min="9488" max="9488" width="3.5" style="92" customWidth="1"/>
    <col min="9489" max="9489" width="1.5" style="92" customWidth="1"/>
    <col min="9490" max="9490" width="3.1640625" style="92" customWidth="1"/>
    <col min="9491" max="9491" width="4" style="92" customWidth="1"/>
    <col min="9492" max="9492" width="9.33203125" style="92" customWidth="1"/>
    <col min="9493" max="9493" width="4.6640625" style="92" customWidth="1"/>
    <col min="9494" max="9494" width="6.1640625" style="92" customWidth="1"/>
    <col min="9495" max="9495" width="1" style="92" customWidth="1"/>
    <col min="9496" max="9497" width="3.1640625" style="92" customWidth="1"/>
    <col min="9498" max="9498" width="4.6640625" style="92" customWidth="1"/>
    <col min="9499" max="9499" width="3.6640625" style="92" customWidth="1"/>
    <col min="9500" max="9500" width="5.5" style="92" customWidth="1"/>
    <col min="9501" max="9501" width="7.5" style="92" customWidth="1"/>
    <col min="9502" max="9505" width="4.6640625" style="92" customWidth="1"/>
    <col min="9506" max="9506" width="7.33203125" style="92" customWidth="1"/>
    <col min="9507" max="9507" width="5.1640625" style="92" customWidth="1"/>
    <col min="9508" max="9508" width="4.6640625" style="92" customWidth="1"/>
    <col min="9509" max="9509" width="3.6640625" style="92" customWidth="1"/>
    <col min="9510" max="9510" width="4.1640625" style="92" customWidth="1"/>
    <col min="9511" max="9511" width="3" style="92" customWidth="1"/>
    <col min="9512" max="9512" width="4.6640625" style="92" customWidth="1"/>
    <col min="9513" max="9513" width="1.83203125" style="92" customWidth="1"/>
    <col min="9514" max="9514" width="7.6640625" style="92" customWidth="1"/>
    <col min="9515" max="9515" width="8.5" style="92" customWidth="1"/>
    <col min="9516" max="9516" width="2.5" style="92" bestFit="1" customWidth="1"/>
    <col min="9517" max="9728" width="4.6640625" style="92"/>
    <col min="9729" max="9729" width="1" style="92" customWidth="1"/>
    <col min="9730" max="9731" width="3.5" style="92" customWidth="1"/>
    <col min="9732" max="9733" width="4.5" style="92" customWidth="1"/>
    <col min="9734" max="9734" width="7" style="92" customWidth="1"/>
    <col min="9735" max="9739" width="4.5" style="92" customWidth="1"/>
    <col min="9740" max="9740" width="4.6640625" style="92" customWidth="1"/>
    <col min="9741" max="9741" width="7" style="92" customWidth="1"/>
    <col min="9742" max="9743" width="4.6640625" style="92" customWidth="1"/>
    <col min="9744" max="9744" width="3.5" style="92" customWidth="1"/>
    <col min="9745" max="9745" width="1.5" style="92" customWidth="1"/>
    <col min="9746" max="9746" width="3.1640625" style="92" customWidth="1"/>
    <col min="9747" max="9747" width="4" style="92" customWidth="1"/>
    <col min="9748" max="9748" width="9.33203125" style="92" customWidth="1"/>
    <col min="9749" max="9749" width="4.6640625" style="92" customWidth="1"/>
    <col min="9750" max="9750" width="6.1640625" style="92" customWidth="1"/>
    <col min="9751" max="9751" width="1" style="92" customWidth="1"/>
    <col min="9752" max="9753" width="3.1640625" style="92" customWidth="1"/>
    <col min="9754" max="9754" width="4.6640625" style="92" customWidth="1"/>
    <col min="9755" max="9755" width="3.6640625" style="92" customWidth="1"/>
    <col min="9756" max="9756" width="5.5" style="92" customWidth="1"/>
    <col min="9757" max="9757" width="7.5" style="92" customWidth="1"/>
    <col min="9758" max="9761" width="4.6640625" style="92" customWidth="1"/>
    <col min="9762" max="9762" width="7.33203125" style="92" customWidth="1"/>
    <col min="9763" max="9763" width="5.1640625" style="92" customWidth="1"/>
    <col min="9764" max="9764" width="4.6640625" style="92" customWidth="1"/>
    <col min="9765" max="9765" width="3.6640625" style="92" customWidth="1"/>
    <col min="9766" max="9766" width="4.1640625" style="92" customWidth="1"/>
    <col min="9767" max="9767" width="3" style="92" customWidth="1"/>
    <col min="9768" max="9768" width="4.6640625" style="92" customWidth="1"/>
    <col min="9769" max="9769" width="1.83203125" style="92" customWidth="1"/>
    <col min="9770" max="9770" width="7.6640625" style="92" customWidth="1"/>
    <col min="9771" max="9771" width="8.5" style="92" customWidth="1"/>
    <col min="9772" max="9772" width="2.5" style="92" bestFit="1" customWidth="1"/>
    <col min="9773" max="9984" width="4.6640625" style="92"/>
    <col min="9985" max="9985" width="1" style="92" customWidth="1"/>
    <col min="9986" max="9987" width="3.5" style="92" customWidth="1"/>
    <col min="9988" max="9989" width="4.5" style="92" customWidth="1"/>
    <col min="9990" max="9990" width="7" style="92" customWidth="1"/>
    <col min="9991" max="9995" width="4.5" style="92" customWidth="1"/>
    <col min="9996" max="9996" width="4.6640625" style="92" customWidth="1"/>
    <col min="9997" max="9997" width="7" style="92" customWidth="1"/>
    <col min="9998" max="9999" width="4.6640625" style="92" customWidth="1"/>
    <col min="10000" max="10000" width="3.5" style="92" customWidth="1"/>
    <col min="10001" max="10001" width="1.5" style="92" customWidth="1"/>
    <col min="10002" max="10002" width="3.1640625" style="92" customWidth="1"/>
    <col min="10003" max="10003" width="4" style="92" customWidth="1"/>
    <col min="10004" max="10004" width="9.33203125" style="92" customWidth="1"/>
    <col min="10005" max="10005" width="4.6640625" style="92" customWidth="1"/>
    <col min="10006" max="10006" width="6.1640625" style="92" customWidth="1"/>
    <col min="10007" max="10007" width="1" style="92" customWidth="1"/>
    <col min="10008" max="10009" width="3.1640625" style="92" customWidth="1"/>
    <col min="10010" max="10010" width="4.6640625" style="92" customWidth="1"/>
    <col min="10011" max="10011" width="3.6640625" style="92" customWidth="1"/>
    <col min="10012" max="10012" width="5.5" style="92" customWidth="1"/>
    <col min="10013" max="10013" width="7.5" style="92" customWidth="1"/>
    <col min="10014" max="10017" width="4.6640625" style="92" customWidth="1"/>
    <col min="10018" max="10018" width="7.33203125" style="92" customWidth="1"/>
    <col min="10019" max="10019" width="5.1640625" style="92" customWidth="1"/>
    <col min="10020" max="10020" width="4.6640625" style="92" customWidth="1"/>
    <col min="10021" max="10021" width="3.6640625" style="92" customWidth="1"/>
    <col min="10022" max="10022" width="4.1640625" style="92" customWidth="1"/>
    <col min="10023" max="10023" width="3" style="92" customWidth="1"/>
    <col min="10024" max="10024" width="4.6640625" style="92" customWidth="1"/>
    <col min="10025" max="10025" width="1.83203125" style="92" customWidth="1"/>
    <col min="10026" max="10026" width="7.6640625" style="92" customWidth="1"/>
    <col min="10027" max="10027" width="8.5" style="92" customWidth="1"/>
    <col min="10028" max="10028" width="2.5" style="92" bestFit="1" customWidth="1"/>
    <col min="10029" max="10240" width="4.6640625" style="92"/>
    <col min="10241" max="10241" width="1" style="92" customWidth="1"/>
    <col min="10242" max="10243" width="3.5" style="92" customWidth="1"/>
    <col min="10244" max="10245" width="4.5" style="92" customWidth="1"/>
    <col min="10246" max="10246" width="7" style="92" customWidth="1"/>
    <col min="10247" max="10251" width="4.5" style="92" customWidth="1"/>
    <col min="10252" max="10252" width="4.6640625" style="92" customWidth="1"/>
    <col min="10253" max="10253" width="7" style="92" customWidth="1"/>
    <col min="10254" max="10255" width="4.6640625" style="92" customWidth="1"/>
    <col min="10256" max="10256" width="3.5" style="92" customWidth="1"/>
    <col min="10257" max="10257" width="1.5" style="92" customWidth="1"/>
    <col min="10258" max="10258" width="3.1640625" style="92" customWidth="1"/>
    <col min="10259" max="10259" width="4" style="92" customWidth="1"/>
    <col min="10260" max="10260" width="9.33203125" style="92" customWidth="1"/>
    <col min="10261" max="10261" width="4.6640625" style="92" customWidth="1"/>
    <col min="10262" max="10262" width="6.1640625" style="92" customWidth="1"/>
    <col min="10263" max="10263" width="1" style="92" customWidth="1"/>
    <col min="10264" max="10265" width="3.1640625" style="92" customWidth="1"/>
    <col min="10266" max="10266" width="4.6640625" style="92" customWidth="1"/>
    <col min="10267" max="10267" width="3.6640625" style="92" customWidth="1"/>
    <col min="10268" max="10268" width="5.5" style="92" customWidth="1"/>
    <col min="10269" max="10269" width="7.5" style="92" customWidth="1"/>
    <col min="10270" max="10273" width="4.6640625" style="92" customWidth="1"/>
    <col min="10274" max="10274" width="7.33203125" style="92" customWidth="1"/>
    <col min="10275" max="10275" width="5.1640625" style="92" customWidth="1"/>
    <col min="10276" max="10276" width="4.6640625" style="92" customWidth="1"/>
    <col min="10277" max="10277" width="3.6640625" style="92" customWidth="1"/>
    <col min="10278" max="10278" width="4.1640625" style="92" customWidth="1"/>
    <col min="10279" max="10279" width="3" style="92" customWidth="1"/>
    <col min="10280" max="10280" width="4.6640625" style="92" customWidth="1"/>
    <col min="10281" max="10281" width="1.83203125" style="92" customWidth="1"/>
    <col min="10282" max="10282" width="7.6640625" style="92" customWidth="1"/>
    <col min="10283" max="10283" width="8.5" style="92" customWidth="1"/>
    <col min="10284" max="10284" width="2.5" style="92" bestFit="1" customWidth="1"/>
    <col min="10285" max="10496" width="4.6640625" style="92"/>
    <col min="10497" max="10497" width="1" style="92" customWidth="1"/>
    <col min="10498" max="10499" width="3.5" style="92" customWidth="1"/>
    <col min="10500" max="10501" width="4.5" style="92" customWidth="1"/>
    <col min="10502" max="10502" width="7" style="92" customWidth="1"/>
    <col min="10503" max="10507" width="4.5" style="92" customWidth="1"/>
    <col min="10508" max="10508" width="4.6640625" style="92" customWidth="1"/>
    <col min="10509" max="10509" width="7" style="92" customWidth="1"/>
    <col min="10510" max="10511" width="4.6640625" style="92" customWidth="1"/>
    <col min="10512" max="10512" width="3.5" style="92" customWidth="1"/>
    <col min="10513" max="10513" width="1.5" style="92" customWidth="1"/>
    <col min="10514" max="10514" width="3.1640625" style="92" customWidth="1"/>
    <col min="10515" max="10515" width="4" style="92" customWidth="1"/>
    <col min="10516" max="10516" width="9.33203125" style="92" customWidth="1"/>
    <col min="10517" max="10517" width="4.6640625" style="92" customWidth="1"/>
    <col min="10518" max="10518" width="6.1640625" style="92" customWidth="1"/>
    <col min="10519" max="10519" width="1" style="92" customWidth="1"/>
    <col min="10520" max="10521" width="3.1640625" style="92" customWidth="1"/>
    <col min="10522" max="10522" width="4.6640625" style="92" customWidth="1"/>
    <col min="10523" max="10523" width="3.6640625" style="92" customWidth="1"/>
    <col min="10524" max="10524" width="5.5" style="92" customWidth="1"/>
    <col min="10525" max="10525" width="7.5" style="92" customWidth="1"/>
    <col min="10526" max="10529" width="4.6640625" style="92" customWidth="1"/>
    <col min="10530" max="10530" width="7.33203125" style="92" customWidth="1"/>
    <col min="10531" max="10531" width="5.1640625" style="92" customWidth="1"/>
    <col min="10532" max="10532" width="4.6640625" style="92" customWidth="1"/>
    <col min="10533" max="10533" width="3.6640625" style="92" customWidth="1"/>
    <col min="10534" max="10534" width="4.1640625" style="92" customWidth="1"/>
    <col min="10535" max="10535" width="3" style="92" customWidth="1"/>
    <col min="10536" max="10536" width="4.6640625" style="92" customWidth="1"/>
    <col min="10537" max="10537" width="1.83203125" style="92" customWidth="1"/>
    <col min="10538" max="10538" width="7.6640625" style="92" customWidth="1"/>
    <col min="10539" max="10539" width="8.5" style="92" customWidth="1"/>
    <col min="10540" max="10540" width="2.5" style="92" bestFit="1" customWidth="1"/>
    <col min="10541" max="10752" width="4.6640625" style="92"/>
    <col min="10753" max="10753" width="1" style="92" customWidth="1"/>
    <col min="10754" max="10755" width="3.5" style="92" customWidth="1"/>
    <col min="10756" max="10757" width="4.5" style="92" customWidth="1"/>
    <col min="10758" max="10758" width="7" style="92" customWidth="1"/>
    <col min="10759" max="10763" width="4.5" style="92" customWidth="1"/>
    <col min="10764" max="10764" width="4.6640625" style="92" customWidth="1"/>
    <col min="10765" max="10765" width="7" style="92" customWidth="1"/>
    <col min="10766" max="10767" width="4.6640625" style="92" customWidth="1"/>
    <col min="10768" max="10768" width="3.5" style="92" customWidth="1"/>
    <col min="10769" max="10769" width="1.5" style="92" customWidth="1"/>
    <col min="10770" max="10770" width="3.1640625" style="92" customWidth="1"/>
    <col min="10771" max="10771" width="4" style="92" customWidth="1"/>
    <col min="10772" max="10772" width="9.33203125" style="92" customWidth="1"/>
    <col min="10773" max="10773" width="4.6640625" style="92" customWidth="1"/>
    <col min="10774" max="10774" width="6.1640625" style="92" customWidth="1"/>
    <col min="10775" max="10775" width="1" style="92" customWidth="1"/>
    <col min="10776" max="10777" width="3.1640625" style="92" customWidth="1"/>
    <col min="10778" max="10778" width="4.6640625" style="92" customWidth="1"/>
    <col min="10779" max="10779" width="3.6640625" style="92" customWidth="1"/>
    <col min="10780" max="10780" width="5.5" style="92" customWidth="1"/>
    <col min="10781" max="10781" width="7.5" style="92" customWidth="1"/>
    <col min="10782" max="10785" width="4.6640625" style="92" customWidth="1"/>
    <col min="10786" max="10786" width="7.33203125" style="92" customWidth="1"/>
    <col min="10787" max="10787" width="5.1640625" style="92" customWidth="1"/>
    <col min="10788" max="10788" width="4.6640625" style="92" customWidth="1"/>
    <col min="10789" max="10789" width="3.6640625" style="92" customWidth="1"/>
    <col min="10790" max="10790" width="4.1640625" style="92" customWidth="1"/>
    <col min="10791" max="10791" width="3" style="92" customWidth="1"/>
    <col min="10792" max="10792" width="4.6640625" style="92" customWidth="1"/>
    <col min="10793" max="10793" width="1.83203125" style="92" customWidth="1"/>
    <col min="10794" max="10794" width="7.6640625" style="92" customWidth="1"/>
    <col min="10795" max="10795" width="8.5" style="92" customWidth="1"/>
    <col min="10796" max="10796" width="2.5" style="92" bestFit="1" customWidth="1"/>
    <col min="10797" max="11008" width="4.6640625" style="92"/>
    <col min="11009" max="11009" width="1" style="92" customWidth="1"/>
    <col min="11010" max="11011" width="3.5" style="92" customWidth="1"/>
    <col min="11012" max="11013" width="4.5" style="92" customWidth="1"/>
    <col min="11014" max="11014" width="7" style="92" customWidth="1"/>
    <col min="11015" max="11019" width="4.5" style="92" customWidth="1"/>
    <col min="11020" max="11020" width="4.6640625" style="92" customWidth="1"/>
    <col min="11021" max="11021" width="7" style="92" customWidth="1"/>
    <col min="11022" max="11023" width="4.6640625" style="92" customWidth="1"/>
    <col min="11024" max="11024" width="3.5" style="92" customWidth="1"/>
    <col min="11025" max="11025" width="1.5" style="92" customWidth="1"/>
    <col min="11026" max="11026" width="3.1640625" style="92" customWidth="1"/>
    <col min="11027" max="11027" width="4" style="92" customWidth="1"/>
    <col min="11028" max="11028" width="9.33203125" style="92" customWidth="1"/>
    <col min="11029" max="11029" width="4.6640625" style="92" customWidth="1"/>
    <col min="11030" max="11030" width="6.1640625" style="92" customWidth="1"/>
    <col min="11031" max="11031" width="1" style="92" customWidth="1"/>
    <col min="11032" max="11033" width="3.1640625" style="92" customWidth="1"/>
    <col min="11034" max="11034" width="4.6640625" style="92" customWidth="1"/>
    <col min="11035" max="11035" width="3.6640625" style="92" customWidth="1"/>
    <col min="11036" max="11036" width="5.5" style="92" customWidth="1"/>
    <col min="11037" max="11037" width="7.5" style="92" customWidth="1"/>
    <col min="11038" max="11041" width="4.6640625" style="92" customWidth="1"/>
    <col min="11042" max="11042" width="7.33203125" style="92" customWidth="1"/>
    <col min="11043" max="11043" width="5.1640625" style="92" customWidth="1"/>
    <col min="11044" max="11044" width="4.6640625" style="92" customWidth="1"/>
    <col min="11045" max="11045" width="3.6640625" style="92" customWidth="1"/>
    <col min="11046" max="11046" width="4.1640625" style="92" customWidth="1"/>
    <col min="11047" max="11047" width="3" style="92" customWidth="1"/>
    <col min="11048" max="11048" width="4.6640625" style="92" customWidth="1"/>
    <col min="11049" max="11049" width="1.83203125" style="92" customWidth="1"/>
    <col min="11050" max="11050" width="7.6640625" style="92" customWidth="1"/>
    <col min="11051" max="11051" width="8.5" style="92" customWidth="1"/>
    <col min="11052" max="11052" width="2.5" style="92" bestFit="1" customWidth="1"/>
    <col min="11053" max="11264" width="4.6640625" style="92"/>
    <col min="11265" max="11265" width="1" style="92" customWidth="1"/>
    <col min="11266" max="11267" width="3.5" style="92" customWidth="1"/>
    <col min="11268" max="11269" width="4.5" style="92" customWidth="1"/>
    <col min="11270" max="11270" width="7" style="92" customWidth="1"/>
    <col min="11271" max="11275" width="4.5" style="92" customWidth="1"/>
    <col min="11276" max="11276" width="4.6640625" style="92" customWidth="1"/>
    <col min="11277" max="11277" width="7" style="92" customWidth="1"/>
    <col min="11278" max="11279" width="4.6640625" style="92" customWidth="1"/>
    <col min="11280" max="11280" width="3.5" style="92" customWidth="1"/>
    <col min="11281" max="11281" width="1.5" style="92" customWidth="1"/>
    <col min="11282" max="11282" width="3.1640625" style="92" customWidth="1"/>
    <col min="11283" max="11283" width="4" style="92" customWidth="1"/>
    <col min="11284" max="11284" width="9.33203125" style="92" customWidth="1"/>
    <col min="11285" max="11285" width="4.6640625" style="92" customWidth="1"/>
    <col min="11286" max="11286" width="6.1640625" style="92" customWidth="1"/>
    <col min="11287" max="11287" width="1" style="92" customWidth="1"/>
    <col min="11288" max="11289" width="3.1640625" style="92" customWidth="1"/>
    <col min="11290" max="11290" width="4.6640625" style="92" customWidth="1"/>
    <col min="11291" max="11291" width="3.6640625" style="92" customWidth="1"/>
    <col min="11292" max="11292" width="5.5" style="92" customWidth="1"/>
    <col min="11293" max="11293" width="7.5" style="92" customWidth="1"/>
    <col min="11294" max="11297" width="4.6640625" style="92" customWidth="1"/>
    <col min="11298" max="11298" width="7.33203125" style="92" customWidth="1"/>
    <col min="11299" max="11299" width="5.1640625" style="92" customWidth="1"/>
    <col min="11300" max="11300" width="4.6640625" style="92" customWidth="1"/>
    <col min="11301" max="11301" width="3.6640625" style="92" customWidth="1"/>
    <col min="11302" max="11302" width="4.1640625" style="92" customWidth="1"/>
    <col min="11303" max="11303" width="3" style="92" customWidth="1"/>
    <col min="11304" max="11304" width="4.6640625" style="92" customWidth="1"/>
    <col min="11305" max="11305" width="1.83203125" style="92" customWidth="1"/>
    <col min="11306" max="11306" width="7.6640625" style="92" customWidth="1"/>
    <col min="11307" max="11307" width="8.5" style="92" customWidth="1"/>
    <col min="11308" max="11308" width="2.5" style="92" bestFit="1" customWidth="1"/>
    <col min="11309" max="11520" width="4.6640625" style="92"/>
    <col min="11521" max="11521" width="1" style="92" customWidth="1"/>
    <col min="11522" max="11523" width="3.5" style="92" customWidth="1"/>
    <col min="11524" max="11525" width="4.5" style="92" customWidth="1"/>
    <col min="11526" max="11526" width="7" style="92" customWidth="1"/>
    <col min="11527" max="11531" width="4.5" style="92" customWidth="1"/>
    <col min="11532" max="11532" width="4.6640625" style="92" customWidth="1"/>
    <col min="11533" max="11533" width="7" style="92" customWidth="1"/>
    <col min="11534" max="11535" width="4.6640625" style="92" customWidth="1"/>
    <col min="11536" max="11536" width="3.5" style="92" customWidth="1"/>
    <col min="11537" max="11537" width="1.5" style="92" customWidth="1"/>
    <col min="11538" max="11538" width="3.1640625" style="92" customWidth="1"/>
    <col min="11539" max="11539" width="4" style="92" customWidth="1"/>
    <col min="11540" max="11540" width="9.33203125" style="92" customWidth="1"/>
    <col min="11541" max="11541" width="4.6640625" style="92" customWidth="1"/>
    <col min="11542" max="11542" width="6.1640625" style="92" customWidth="1"/>
    <col min="11543" max="11543" width="1" style="92" customWidth="1"/>
    <col min="11544" max="11545" width="3.1640625" style="92" customWidth="1"/>
    <col min="11546" max="11546" width="4.6640625" style="92" customWidth="1"/>
    <col min="11547" max="11547" width="3.6640625" style="92" customWidth="1"/>
    <col min="11548" max="11548" width="5.5" style="92" customWidth="1"/>
    <col min="11549" max="11549" width="7.5" style="92" customWidth="1"/>
    <col min="11550" max="11553" width="4.6640625" style="92" customWidth="1"/>
    <col min="11554" max="11554" width="7.33203125" style="92" customWidth="1"/>
    <col min="11555" max="11555" width="5.1640625" style="92" customWidth="1"/>
    <col min="11556" max="11556" width="4.6640625" style="92" customWidth="1"/>
    <col min="11557" max="11557" width="3.6640625" style="92" customWidth="1"/>
    <col min="11558" max="11558" width="4.1640625" style="92" customWidth="1"/>
    <col min="11559" max="11559" width="3" style="92" customWidth="1"/>
    <col min="11560" max="11560" width="4.6640625" style="92" customWidth="1"/>
    <col min="11561" max="11561" width="1.83203125" style="92" customWidth="1"/>
    <col min="11562" max="11562" width="7.6640625" style="92" customWidth="1"/>
    <col min="11563" max="11563" width="8.5" style="92" customWidth="1"/>
    <col min="11564" max="11564" width="2.5" style="92" bestFit="1" customWidth="1"/>
    <col min="11565" max="11776" width="4.6640625" style="92"/>
    <col min="11777" max="11777" width="1" style="92" customWidth="1"/>
    <col min="11778" max="11779" width="3.5" style="92" customWidth="1"/>
    <col min="11780" max="11781" width="4.5" style="92" customWidth="1"/>
    <col min="11782" max="11782" width="7" style="92" customWidth="1"/>
    <col min="11783" max="11787" width="4.5" style="92" customWidth="1"/>
    <col min="11788" max="11788" width="4.6640625" style="92" customWidth="1"/>
    <col min="11789" max="11789" width="7" style="92" customWidth="1"/>
    <col min="11790" max="11791" width="4.6640625" style="92" customWidth="1"/>
    <col min="11792" max="11792" width="3.5" style="92" customWidth="1"/>
    <col min="11793" max="11793" width="1.5" style="92" customWidth="1"/>
    <col min="11794" max="11794" width="3.1640625" style="92" customWidth="1"/>
    <col min="11795" max="11795" width="4" style="92" customWidth="1"/>
    <col min="11796" max="11796" width="9.33203125" style="92" customWidth="1"/>
    <col min="11797" max="11797" width="4.6640625" style="92" customWidth="1"/>
    <col min="11798" max="11798" width="6.1640625" style="92" customWidth="1"/>
    <col min="11799" max="11799" width="1" style="92" customWidth="1"/>
    <col min="11800" max="11801" width="3.1640625" style="92" customWidth="1"/>
    <col min="11802" max="11802" width="4.6640625" style="92" customWidth="1"/>
    <col min="11803" max="11803" width="3.6640625" style="92" customWidth="1"/>
    <col min="11804" max="11804" width="5.5" style="92" customWidth="1"/>
    <col min="11805" max="11805" width="7.5" style="92" customWidth="1"/>
    <col min="11806" max="11809" width="4.6640625" style="92" customWidth="1"/>
    <col min="11810" max="11810" width="7.33203125" style="92" customWidth="1"/>
    <col min="11811" max="11811" width="5.1640625" style="92" customWidth="1"/>
    <col min="11812" max="11812" width="4.6640625" style="92" customWidth="1"/>
    <col min="11813" max="11813" width="3.6640625" style="92" customWidth="1"/>
    <col min="11814" max="11814" width="4.1640625" style="92" customWidth="1"/>
    <col min="11815" max="11815" width="3" style="92" customWidth="1"/>
    <col min="11816" max="11816" width="4.6640625" style="92" customWidth="1"/>
    <col min="11817" max="11817" width="1.83203125" style="92" customWidth="1"/>
    <col min="11818" max="11818" width="7.6640625" style="92" customWidth="1"/>
    <col min="11819" max="11819" width="8.5" style="92" customWidth="1"/>
    <col min="11820" max="11820" width="2.5" style="92" bestFit="1" customWidth="1"/>
    <col min="11821" max="12032" width="4.6640625" style="92"/>
    <col min="12033" max="12033" width="1" style="92" customWidth="1"/>
    <col min="12034" max="12035" width="3.5" style="92" customWidth="1"/>
    <col min="12036" max="12037" width="4.5" style="92" customWidth="1"/>
    <col min="12038" max="12038" width="7" style="92" customWidth="1"/>
    <col min="12039" max="12043" width="4.5" style="92" customWidth="1"/>
    <col min="12044" max="12044" width="4.6640625" style="92" customWidth="1"/>
    <col min="12045" max="12045" width="7" style="92" customWidth="1"/>
    <col min="12046" max="12047" width="4.6640625" style="92" customWidth="1"/>
    <col min="12048" max="12048" width="3.5" style="92" customWidth="1"/>
    <col min="12049" max="12049" width="1.5" style="92" customWidth="1"/>
    <col min="12050" max="12050" width="3.1640625" style="92" customWidth="1"/>
    <col min="12051" max="12051" width="4" style="92" customWidth="1"/>
    <col min="12052" max="12052" width="9.33203125" style="92" customWidth="1"/>
    <col min="12053" max="12053" width="4.6640625" style="92" customWidth="1"/>
    <col min="12054" max="12054" width="6.1640625" style="92" customWidth="1"/>
    <col min="12055" max="12055" width="1" style="92" customWidth="1"/>
    <col min="12056" max="12057" width="3.1640625" style="92" customWidth="1"/>
    <col min="12058" max="12058" width="4.6640625" style="92" customWidth="1"/>
    <col min="12059" max="12059" width="3.6640625" style="92" customWidth="1"/>
    <col min="12060" max="12060" width="5.5" style="92" customWidth="1"/>
    <col min="12061" max="12061" width="7.5" style="92" customWidth="1"/>
    <col min="12062" max="12065" width="4.6640625" style="92" customWidth="1"/>
    <col min="12066" max="12066" width="7.33203125" style="92" customWidth="1"/>
    <col min="12067" max="12067" width="5.1640625" style="92" customWidth="1"/>
    <col min="12068" max="12068" width="4.6640625" style="92" customWidth="1"/>
    <col min="12069" max="12069" width="3.6640625" style="92" customWidth="1"/>
    <col min="12070" max="12070" width="4.1640625" style="92" customWidth="1"/>
    <col min="12071" max="12071" width="3" style="92" customWidth="1"/>
    <col min="12072" max="12072" width="4.6640625" style="92" customWidth="1"/>
    <col min="12073" max="12073" width="1.83203125" style="92" customWidth="1"/>
    <col min="12074" max="12074" width="7.6640625" style="92" customWidth="1"/>
    <col min="12075" max="12075" width="8.5" style="92" customWidth="1"/>
    <col min="12076" max="12076" width="2.5" style="92" bestFit="1" customWidth="1"/>
    <col min="12077" max="12288" width="4.6640625" style="92"/>
    <col min="12289" max="12289" width="1" style="92" customWidth="1"/>
    <col min="12290" max="12291" width="3.5" style="92" customWidth="1"/>
    <col min="12292" max="12293" width="4.5" style="92" customWidth="1"/>
    <col min="12294" max="12294" width="7" style="92" customWidth="1"/>
    <col min="12295" max="12299" width="4.5" style="92" customWidth="1"/>
    <col min="12300" max="12300" width="4.6640625" style="92" customWidth="1"/>
    <col min="12301" max="12301" width="7" style="92" customWidth="1"/>
    <col min="12302" max="12303" width="4.6640625" style="92" customWidth="1"/>
    <col min="12304" max="12304" width="3.5" style="92" customWidth="1"/>
    <col min="12305" max="12305" width="1.5" style="92" customWidth="1"/>
    <col min="12306" max="12306" width="3.1640625" style="92" customWidth="1"/>
    <col min="12307" max="12307" width="4" style="92" customWidth="1"/>
    <col min="12308" max="12308" width="9.33203125" style="92" customWidth="1"/>
    <col min="12309" max="12309" width="4.6640625" style="92" customWidth="1"/>
    <col min="12310" max="12310" width="6.1640625" style="92" customWidth="1"/>
    <col min="12311" max="12311" width="1" style="92" customWidth="1"/>
    <col min="12312" max="12313" width="3.1640625" style="92" customWidth="1"/>
    <col min="12314" max="12314" width="4.6640625" style="92" customWidth="1"/>
    <col min="12315" max="12315" width="3.6640625" style="92" customWidth="1"/>
    <col min="12316" max="12316" width="5.5" style="92" customWidth="1"/>
    <col min="12317" max="12317" width="7.5" style="92" customWidth="1"/>
    <col min="12318" max="12321" width="4.6640625" style="92" customWidth="1"/>
    <col min="12322" max="12322" width="7.33203125" style="92" customWidth="1"/>
    <col min="12323" max="12323" width="5.1640625" style="92" customWidth="1"/>
    <col min="12324" max="12324" width="4.6640625" style="92" customWidth="1"/>
    <col min="12325" max="12325" width="3.6640625" style="92" customWidth="1"/>
    <col min="12326" max="12326" width="4.1640625" style="92" customWidth="1"/>
    <col min="12327" max="12327" width="3" style="92" customWidth="1"/>
    <col min="12328" max="12328" width="4.6640625" style="92" customWidth="1"/>
    <col min="12329" max="12329" width="1.83203125" style="92" customWidth="1"/>
    <col min="12330" max="12330" width="7.6640625" style="92" customWidth="1"/>
    <col min="12331" max="12331" width="8.5" style="92" customWidth="1"/>
    <col min="12332" max="12332" width="2.5" style="92" bestFit="1" customWidth="1"/>
    <col min="12333" max="12544" width="4.6640625" style="92"/>
    <col min="12545" max="12545" width="1" style="92" customWidth="1"/>
    <col min="12546" max="12547" width="3.5" style="92" customWidth="1"/>
    <col min="12548" max="12549" width="4.5" style="92" customWidth="1"/>
    <col min="12550" max="12550" width="7" style="92" customWidth="1"/>
    <col min="12551" max="12555" width="4.5" style="92" customWidth="1"/>
    <col min="12556" max="12556" width="4.6640625" style="92" customWidth="1"/>
    <col min="12557" max="12557" width="7" style="92" customWidth="1"/>
    <col min="12558" max="12559" width="4.6640625" style="92" customWidth="1"/>
    <col min="12560" max="12560" width="3.5" style="92" customWidth="1"/>
    <col min="12561" max="12561" width="1.5" style="92" customWidth="1"/>
    <col min="12562" max="12562" width="3.1640625" style="92" customWidth="1"/>
    <col min="12563" max="12563" width="4" style="92" customWidth="1"/>
    <col min="12564" max="12564" width="9.33203125" style="92" customWidth="1"/>
    <col min="12565" max="12565" width="4.6640625" style="92" customWidth="1"/>
    <col min="12566" max="12566" width="6.1640625" style="92" customWidth="1"/>
    <col min="12567" max="12567" width="1" style="92" customWidth="1"/>
    <col min="12568" max="12569" width="3.1640625" style="92" customWidth="1"/>
    <col min="12570" max="12570" width="4.6640625" style="92" customWidth="1"/>
    <col min="12571" max="12571" width="3.6640625" style="92" customWidth="1"/>
    <col min="12572" max="12572" width="5.5" style="92" customWidth="1"/>
    <col min="12573" max="12573" width="7.5" style="92" customWidth="1"/>
    <col min="12574" max="12577" width="4.6640625" style="92" customWidth="1"/>
    <col min="12578" max="12578" width="7.33203125" style="92" customWidth="1"/>
    <col min="12579" max="12579" width="5.1640625" style="92" customWidth="1"/>
    <col min="12580" max="12580" width="4.6640625" style="92" customWidth="1"/>
    <col min="12581" max="12581" width="3.6640625" style="92" customWidth="1"/>
    <col min="12582" max="12582" width="4.1640625" style="92" customWidth="1"/>
    <col min="12583" max="12583" width="3" style="92" customWidth="1"/>
    <col min="12584" max="12584" width="4.6640625" style="92" customWidth="1"/>
    <col min="12585" max="12585" width="1.83203125" style="92" customWidth="1"/>
    <col min="12586" max="12586" width="7.6640625" style="92" customWidth="1"/>
    <col min="12587" max="12587" width="8.5" style="92" customWidth="1"/>
    <col min="12588" max="12588" width="2.5" style="92" bestFit="1" customWidth="1"/>
    <col min="12589" max="12800" width="4.6640625" style="92"/>
    <col min="12801" max="12801" width="1" style="92" customWidth="1"/>
    <col min="12802" max="12803" width="3.5" style="92" customWidth="1"/>
    <col min="12804" max="12805" width="4.5" style="92" customWidth="1"/>
    <col min="12806" max="12806" width="7" style="92" customWidth="1"/>
    <col min="12807" max="12811" width="4.5" style="92" customWidth="1"/>
    <col min="12812" max="12812" width="4.6640625" style="92" customWidth="1"/>
    <col min="12813" max="12813" width="7" style="92" customWidth="1"/>
    <col min="12814" max="12815" width="4.6640625" style="92" customWidth="1"/>
    <col min="12816" max="12816" width="3.5" style="92" customWidth="1"/>
    <col min="12817" max="12817" width="1.5" style="92" customWidth="1"/>
    <col min="12818" max="12818" width="3.1640625" style="92" customWidth="1"/>
    <col min="12819" max="12819" width="4" style="92" customWidth="1"/>
    <col min="12820" max="12820" width="9.33203125" style="92" customWidth="1"/>
    <col min="12821" max="12821" width="4.6640625" style="92" customWidth="1"/>
    <col min="12822" max="12822" width="6.1640625" style="92" customWidth="1"/>
    <col min="12823" max="12823" width="1" style="92" customWidth="1"/>
    <col min="12824" max="12825" width="3.1640625" style="92" customWidth="1"/>
    <col min="12826" max="12826" width="4.6640625" style="92" customWidth="1"/>
    <col min="12827" max="12827" width="3.6640625" style="92" customWidth="1"/>
    <col min="12828" max="12828" width="5.5" style="92" customWidth="1"/>
    <col min="12829" max="12829" width="7.5" style="92" customWidth="1"/>
    <col min="12830" max="12833" width="4.6640625" style="92" customWidth="1"/>
    <col min="12834" max="12834" width="7.33203125" style="92" customWidth="1"/>
    <col min="12835" max="12835" width="5.1640625" style="92" customWidth="1"/>
    <col min="12836" max="12836" width="4.6640625" style="92" customWidth="1"/>
    <col min="12837" max="12837" width="3.6640625" style="92" customWidth="1"/>
    <col min="12838" max="12838" width="4.1640625" style="92" customWidth="1"/>
    <col min="12839" max="12839" width="3" style="92" customWidth="1"/>
    <col min="12840" max="12840" width="4.6640625" style="92" customWidth="1"/>
    <col min="12841" max="12841" width="1.83203125" style="92" customWidth="1"/>
    <col min="12842" max="12842" width="7.6640625" style="92" customWidth="1"/>
    <col min="12843" max="12843" width="8.5" style="92" customWidth="1"/>
    <col min="12844" max="12844" width="2.5" style="92" bestFit="1" customWidth="1"/>
    <col min="12845" max="13056" width="4.6640625" style="92"/>
    <col min="13057" max="13057" width="1" style="92" customWidth="1"/>
    <col min="13058" max="13059" width="3.5" style="92" customWidth="1"/>
    <col min="13060" max="13061" width="4.5" style="92" customWidth="1"/>
    <col min="13062" max="13062" width="7" style="92" customWidth="1"/>
    <col min="13063" max="13067" width="4.5" style="92" customWidth="1"/>
    <col min="13068" max="13068" width="4.6640625" style="92" customWidth="1"/>
    <col min="13069" max="13069" width="7" style="92" customWidth="1"/>
    <col min="13070" max="13071" width="4.6640625" style="92" customWidth="1"/>
    <col min="13072" max="13072" width="3.5" style="92" customWidth="1"/>
    <col min="13073" max="13073" width="1.5" style="92" customWidth="1"/>
    <col min="13074" max="13074" width="3.1640625" style="92" customWidth="1"/>
    <col min="13075" max="13075" width="4" style="92" customWidth="1"/>
    <col min="13076" max="13076" width="9.33203125" style="92" customWidth="1"/>
    <col min="13077" max="13077" width="4.6640625" style="92" customWidth="1"/>
    <col min="13078" max="13078" width="6.1640625" style="92" customWidth="1"/>
    <col min="13079" max="13079" width="1" style="92" customWidth="1"/>
    <col min="13080" max="13081" width="3.1640625" style="92" customWidth="1"/>
    <col min="13082" max="13082" width="4.6640625" style="92" customWidth="1"/>
    <col min="13083" max="13083" width="3.6640625" style="92" customWidth="1"/>
    <col min="13084" max="13084" width="5.5" style="92" customWidth="1"/>
    <col min="13085" max="13085" width="7.5" style="92" customWidth="1"/>
    <col min="13086" max="13089" width="4.6640625" style="92" customWidth="1"/>
    <col min="13090" max="13090" width="7.33203125" style="92" customWidth="1"/>
    <col min="13091" max="13091" width="5.1640625" style="92" customWidth="1"/>
    <col min="13092" max="13092" width="4.6640625" style="92" customWidth="1"/>
    <col min="13093" max="13093" width="3.6640625" style="92" customWidth="1"/>
    <col min="13094" max="13094" width="4.1640625" style="92" customWidth="1"/>
    <col min="13095" max="13095" width="3" style="92" customWidth="1"/>
    <col min="13096" max="13096" width="4.6640625" style="92" customWidth="1"/>
    <col min="13097" max="13097" width="1.83203125" style="92" customWidth="1"/>
    <col min="13098" max="13098" width="7.6640625" style="92" customWidth="1"/>
    <col min="13099" max="13099" width="8.5" style="92" customWidth="1"/>
    <col min="13100" max="13100" width="2.5" style="92" bestFit="1" customWidth="1"/>
    <col min="13101" max="13312" width="4.6640625" style="92"/>
    <col min="13313" max="13313" width="1" style="92" customWidth="1"/>
    <col min="13314" max="13315" width="3.5" style="92" customWidth="1"/>
    <col min="13316" max="13317" width="4.5" style="92" customWidth="1"/>
    <col min="13318" max="13318" width="7" style="92" customWidth="1"/>
    <col min="13319" max="13323" width="4.5" style="92" customWidth="1"/>
    <col min="13324" max="13324" width="4.6640625" style="92" customWidth="1"/>
    <col min="13325" max="13325" width="7" style="92" customWidth="1"/>
    <col min="13326" max="13327" width="4.6640625" style="92" customWidth="1"/>
    <col min="13328" max="13328" width="3.5" style="92" customWidth="1"/>
    <col min="13329" max="13329" width="1.5" style="92" customWidth="1"/>
    <col min="13330" max="13330" width="3.1640625" style="92" customWidth="1"/>
    <col min="13331" max="13331" width="4" style="92" customWidth="1"/>
    <col min="13332" max="13332" width="9.33203125" style="92" customWidth="1"/>
    <col min="13333" max="13333" width="4.6640625" style="92" customWidth="1"/>
    <col min="13334" max="13334" width="6.1640625" style="92" customWidth="1"/>
    <col min="13335" max="13335" width="1" style="92" customWidth="1"/>
    <col min="13336" max="13337" width="3.1640625" style="92" customWidth="1"/>
    <col min="13338" max="13338" width="4.6640625" style="92" customWidth="1"/>
    <col min="13339" max="13339" width="3.6640625" style="92" customWidth="1"/>
    <col min="13340" max="13340" width="5.5" style="92" customWidth="1"/>
    <col min="13341" max="13341" width="7.5" style="92" customWidth="1"/>
    <col min="13342" max="13345" width="4.6640625" style="92" customWidth="1"/>
    <col min="13346" max="13346" width="7.33203125" style="92" customWidth="1"/>
    <col min="13347" max="13347" width="5.1640625" style="92" customWidth="1"/>
    <col min="13348" max="13348" width="4.6640625" style="92" customWidth="1"/>
    <col min="13349" max="13349" width="3.6640625" style="92" customWidth="1"/>
    <col min="13350" max="13350" width="4.1640625" style="92" customWidth="1"/>
    <col min="13351" max="13351" width="3" style="92" customWidth="1"/>
    <col min="13352" max="13352" width="4.6640625" style="92" customWidth="1"/>
    <col min="13353" max="13353" width="1.83203125" style="92" customWidth="1"/>
    <col min="13354" max="13354" width="7.6640625" style="92" customWidth="1"/>
    <col min="13355" max="13355" width="8.5" style="92" customWidth="1"/>
    <col min="13356" max="13356" width="2.5" style="92" bestFit="1" customWidth="1"/>
    <col min="13357" max="13568" width="4.6640625" style="92"/>
    <col min="13569" max="13569" width="1" style="92" customWidth="1"/>
    <col min="13570" max="13571" width="3.5" style="92" customWidth="1"/>
    <col min="13572" max="13573" width="4.5" style="92" customWidth="1"/>
    <col min="13574" max="13574" width="7" style="92" customWidth="1"/>
    <col min="13575" max="13579" width="4.5" style="92" customWidth="1"/>
    <col min="13580" max="13580" width="4.6640625" style="92" customWidth="1"/>
    <col min="13581" max="13581" width="7" style="92" customWidth="1"/>
    <col min="13582" max="13583" width="4.6640625" style="92" customWidth="1"/>
    <col min="13584" max="13584" width="3.5" style="92" customWidth="1"/>
    <col min="13585" max="13585" width="1.5" style="92" customWidth="1"/>
    <col min="13586" max="13586" width="3.1640625" style="92" customWidth="1"/>
    <col min="13587" max="13587" width="4" style="92" customWidth="1"/>
    <col min="13588" max="13588" width="9.33203125" style="92" customWidth="1"/>
    <col min="13589" max="13589" width="4.6640625" style="92" customWidth="1"/>
    <col min="13590" max="13590" width="6.1640625" style="92" customWidth="1"/>
    <col min="13591" max="13591" width="1" style="92" customWidth="1"/>
    <col min="13592" max="13593" width="3.1640625" style="92" customWidth="1"/>
    <col min="13594" max="13594" width="4.6640625" style="92" customWidth="1"/>
    <col min="13595" max="13595" width="3.6640625" style="92" customWidth="1"/>
    <col min="13596" max="13596" width="5.5" style="92" customWidth="1"/>
    <col min="13597" max="13597" width="7.5" style="92" customWidth="1"/>
    <col min="13598" max="13601" width="4.6640625" style="92" customWidth="1"/>
    <col min="13602" max="13602" width="7.33203125" style="92" customWidth="1"/>
    <col min="13603" max="13603" width="5.1640625" style="92" customWidth="1"/>
    <col min="13604" max="13604" width="4.6640625" style="92" customWidth="1"/>
    <col min="13605" max="13605" width="3.6640625" style="92" customWidth="1"/>
    <col min="13606" max="13606" width="4.1640625" style="92" customWidth="1"/>
    <col min="13607" max="13607" width="3" style="92" customWidth="1"/>
    <col min="13608" max="13608" width="4.6640625" style="92" customWidth="1"/>
    <col min="13609" max="13609" width="1.83203125" style="92" customWidth="1"/>
    <col min="13610" max="13610" width="7.6640625" style="92" customWidth="1"/>
    <col min="13611" max="13611" width="8.5" style="92" customWidth="1"/>
    <col min="13612" max="13612" width="2.5" style="92" bestFit="1" customWidth="1"/>
    <col min="13613" max="13824" width="4.6640625" style="92"/>
    <col min="13825" max="13825" width="1" style="92" customWidth="1"/>
    <col min="13826" max="13827" width="3.5" style="92" customWidth="1"/>
    <col min="13828" max="13829" width="4.5" style="92" customWidth="1"/>
    <col min="13830" max="13830" width="7" style="92" customWidth="1"/>
    <col min="13831" max="13835" width="4.5" style="92" customWidth="1"/>
    <col min="13836" max="13836" width="4.6640625" style="92" customWidth="1"/>
    <col min="13837" max="13837" width="7" style="92" customWidth="1"/>
    <col min="13838" max="13839" width="4.6640625" style="92" customWidth="1"/>
    <col min="13840" max="13840" width="3.5" style="92" customWidth="1"/>
    <col min="13841" max="13841" width="1.5" style="92" customWidth="1"/>
    <col min="13842" max="13842" width="3.1640625" style="92" customWidth="1"/>
    <col min="13843" max="13843" width="4" style="92" customWidth="1"/>
    <col min="13844" max="13844" width="9.33203125" style="92" customWidth="1"/>
    <col min="13845" max="13845" width="4.6640625" style="92" customWidth="1"/>
    <col min="13846" max="13846" width="6.1640625" style="92" customWidth="1"/>
    <col min="13847" max="13847" width="1" style="92" customWidth="1"/>
    <col min="13848" max="13849" width="3.1640625" style="92" customWidth="1"/>
    <col min="13850" max="13850" width="4.6640625" style="92" customWidth="1"/>
    <col min="13851" max="13851" width="3.6640625" style="92" customWidth="1"/>
    <col min="13852" max="13852" width="5.5" style="92" customWidth="1"/>
    <col min="13853" max="13853" width="7.5" style="92" customWidth="1"/>
    <col min="13854" max="13857" width="4.6640625" style="92" customWidth="1"/>
    <col min="13858" max="13858" width="7.33203125" style="92" customWidth="1"/>
    <col min="13859" max="13859" width="5.1640625" style="92" customWidth="1"/>
    <col min="13860" max="13860" width="4.6640625" style="92" customWidth="1"/>
    <col min="13861" max="13861" width="3.6640625" style="92" customWidth="1"/>
    <col min="13862" max="13862" width="4.1640625" style="92" customWidth="1"/>
    <col min="13863" max="13863" width="3" style="92" customWidth="1"/>
    <col min="13864" max="13864" width="4.6640625" style="92" customWidth="1"/>
    <col min="13865" max="13865" width="1.83203125" style="92" customWidth="1"/>
    <col min="13866" max="13866" width="7.6640625" style="92" customWidth="1"/>
    <col min="13867" max="13867" width="8.5" style="92" customWidth="1"/>
    <col min="13868" max="13868" width="2.5" style="92" bestFit="1" customWidth="1"/>
    <col min="13869" max="14080" width="4.6640625" style="92"/>
    <col min="14081" max="14081" width="1" style="92" customWidth="1"/>
    <col min="14082" max="14083" width="3.5" style="92" customWidth="1"/>
    <col min="14084" max="14085" width="4.5" style="92" customWidth="1"/>
    <col min="14086" max="14086" width="7" style="92" customWidth="1"/>
    <col min="14087" max="14091" width="4.5" style="92" customWidth="1"/>
    <col min="14092" max="14092" width="4.6640625" style="92" customWidth="1"/>
    <col min="14093" max="14093" width="7" style="92" customWidth="1"/>
    <col min="14094" max="14095" width="4.6640625" style="92" customWidth="1"/>
    <col min="14096" max="14096" width="3.5" style="92" customWidth="1"/>
    <col min="14097" max="14097" width="1.5" style="92" customWidth="1"/>
    <col min="14098" max="14098" width="3.1640625" style="92" customWidth="1"/>
    <col min="14099" max="14099" width="4" style="92" customWidth="1"/>
    <col min="14100" max="14100" width="9.33203125" style="92" customWidth="1"/>
    <col min="14101" max="14101" width="4.6640625" style="92" customWidth="1"/>
    <col min="14102" max="14102" width="6.1640625" style="92" customWidth="1"/>
    <col min="14103" max="14103" width="1" style="92" customWidth="1"/>
    <col min="14104" max="14105" width="3.1640625" style="92" customWidth="1"/>
    <col min="14106" max="14106" width="4.6640625" style="92" customWidth="1"/>
    <col min="14107" max="14107" width="3.6640625" style="92" customWidth="1"/>
    <col min="14108" max="14108" width="5.5" style="92" customWidth="1"/>
    <col min="14109" max="14109" width="7.5" style="92" customWidth="1"/>
    <col min="14110" max="14113" width="4.6640625" style="92" customWidth="1"/>
    <col min="14114" max="14114" width="7.33203125" style="92" customWidth="1"/>
    <col min="14115" max="14115" width="5.1640625" style="92" customWidth="1"/>
    <col min="14116" max="14116" width="4.6640625" style="92" customWidth="1"/>
    <col min="14117" max="14117" width="3.6640625" style="92" customWidth="1"/>
    <col min="14118" max="14118" width="4.1640625" style="92" customWidth="1"/>
    <col min="14119" max="14119" width="3" style="92" customWidth="1"/>
    <col min="14120" max="14120" width="4.6640625" style="92" customWidth="1"/>
    <col min="14121" max="14121" width="1.83203125" style="92" customWidth="1"/>
    <col min="14122" max="14122" width="7.6640625" style="92" customWidth="1"/>
    <col min="14123" max="14123" width="8.5" style="92" customWidth="1"/>
    <col min="14124" max="14124" width="2.5" style="92" bestFit="1" customWidth="1"/>
    <col min="14125" max="14336" width="4.6640625" style="92"/>
    <col min="14337" max="14337" width="1" style="92" customWidth="1"/>
    <col min="14338" max="14339" width="3.5" style="92" customWidth="1"/>
    <col min="14340" max="14341" width="4.5" style="92" customWidth="1"/>
    <col min="14342" max="14342" width="7" style="92" customWidth="1"/>
    <col min="14343" max="14347" width="4.5" style="92" customWidth="1"/>
    <col min="14348" max="14348" width="4.6640625" style="92" customWidth="1"/>
    <col min="14349" max="14349" width="7" style="92" customWidth="1"/>
    <col min="14350" max="14351" width="4.6640625" style="92" customWidth="1"/>
    <col min="14352" max="14352" width="3.5" style="92" customWidth="1"/>
    <col min="14353" max="14353" width="1.5" style="92" customWidth="1"/>
    <col min="14354" max="14354" width="3.1640625" style="92" customWidth="1"/>
    <col min="14355" max="14355" width="4" style="92" customWidth="1"/>
    <col min="14356" max="14356" width="9.33203125" style="92" customWidth="1"/>
    <col min="14357" max="14357" width="4.6640625" style="92" customWidth="1"/>
    <col min="14358" max="14358" width="6.1640625" style="92" customWidth="1"/>
    <col min="14359" max="14359" width="1" style="92" customWidth="1"/>
    <col min="14360" max="14361" width="3.1640625" style="92" customWidth="1"/>
    <col min="14362" max="14362" width="4.6640625" style="92" customWidth="1"/>
    <col min="14363" max="14363" width="3.6640625" style="92" customWidth="1"/>
    <col min="14364" max="14364" width="5.5" style="92" customWidth="1"/>
    <col min="14365" max="14365" width="7.5" style="92" customWidth="1"/>
    <col min="14366" max="14369" width="4.6640625" style="92" customWidth="1"/>
    <col min="14370" max="14370" width="7.33203125" style="92" customWidth="1"/>
    <col min="14371" max="14371" width="5.1640625" style="92" customWidth="1"/>
    <col min="14372" max="14372" width="4.6640625" style="92" customWidth="1"/>
    <col min="14373" max="14373" width="3.6640625" style="92" customWidth="1"/>
    <col min="14374" max="14374" width="4.1640625" style="92" customWidth="1"/>
    <col min="14375" max="14375" width="3" style="92" customWidth="1"/>
    <col min="14376" max="14376" width="4.6640625" style="92" customWidth="1"/>
    <col min="14377" max="14377" width="1.83203125" style="92" customWidth="1"/>
    <col min="14378" max="14378" width="7.6640625" style="92" customWidth="1"/>
    <col min="14379" max="14379" width="8.5" style="92" customWidth="1"/>
    <col min="14380" max="14380" width="2.5" style="92" bestFit="1" customWidth="1"/>
    <col min="14381" max="14592" width="4.6640625" style="92"/>
    <col min="14593" max="14593" width="1" style="92" customWidth="1"/>
    <col min="14594" max="14595" width="3.5" style="92" customWidth="1"/>
    <col min="14596" max="14597" width="4.5" style="92" customWidth="1"/>
    <col min="14598" max="14598" width="7" style="92" customWidth="1"/>
    <col min="14599" max="14603" width="4.5" style="92" customWidth="1"/>
    <col min="14604" max="14604" width="4.6640625" style="92" customWidth="1"/>
    <col min="14605" max="14605" width="7" style="92" customWidth="1"/>
    <col min="14606" max="14607" width="4.6640625" style="92" customWidth="1"/>
    <col min="14608" max="14608" width="3.5" style="92" customWidth="1"/>
    <col min="14609" max="14609" width="1.5" style="92" customWidth="1"/>
    <col min="14610" max="14610" width="3.1640625" style="92" customWidth="1"/>
    <col min="14611" max="14611" width="4" style="92" customWidth="1"/>
    <col min="14612" max="14612" width="9.33203125" style="92" customWidth="1"/>
    <col min="14613" max="14613" width="4.6640625" style="92" customWidth="1"/>
    <col min="14614" max="14614" width="6.1640625" style="92" customWidth="1"/>
    <col min="14615" max="14615" width="1" style="92" customWidth="1"/>
    <col min="14616" max="14617" width="3.1640625" style="92" customWidth="1"/>
    <col min="14618" max="14618" width="4.6640625" style="92" customWidth="1"/>
    <col min="14619" max="14619" width="3.6640625" style="92" customWidth="1"/>
    <col min="14620" max="14620" width="5.5" style="92" customWidth="1"/>
    <col min="14621" max="14621" width="7.5" style="92" customWidth="1"/>
    <col min="14622" max="14625" width="4.6640625" style="92" customWidth="1"/>
    <col min="14626" max="14626" width="7.33203125" style="92" customWidth="1"/>
    <col min="14627" max="14627" width="5.1640625" style="92" customWidth="1"/>
    <col min="14628" max="14628" width="4.6640625" style="92" customWidth="1"/>
    <col min="14629" max="14629" width="3.6640625" style="92" customWidth="1"/>
    <col min="14630" max="14630" width="4.1640625" style="92" customWidth="1"/>
    <col min="14631" max="14631" width="3" style="92" customWidth="1"/>
    <col min="14632" max="14632" width="4.6640625" style="92" customWidth="1"/>
    <col min="14633" max="14633" width="1.83203125" style="92" customWidth="1"/>
    <col min="14634" max="14634" width="7.6640625" style="92" customWidth="1"/>
    <col min="14635" max="14635" width="8.5" style="92" customWidth="1"/>
    <col min="14636" max="14636" width="2.5" style="92" bestFit="1" customWidth="1"/>
    <col min="14637" max="14848" width="4.6640625" style="92"/>
    <col min="14849" max="14849" width="1" style="92" customWidth="1"/>
    <col min="14850" max="14851" width="3.5" style="92" customWidth="1"/>
    <col min="14852" max="14853" width="4.5" style="92" customWidth="1"/>
    <col min="14854" max="14854" width="7" style="92" customWidth="1"/>
    <col min="14855" max="14859" width="4.5" style="92" customWidth="1"/>
    <col min="14860" max="14860" width="4.6640625" style="92" customWidth="1"/>
    <col min="14861" max="14861" width="7" style="92" customWidth="1"/>
    <col min="14862" max="14863" width="4.6640625" style="92" customWidth="1"/>
    <col min="14864" max="14864" width="3.5" style="92" customWidth="1"/>
    <col min="14865" max="14865" width="1.5" style="92" customWidth="1"/>
    <col min="14866" max="14866" width="3.1640625" style="92" customWidth="1"/>
    <col min="14867" max="14867" width="4" style="92" customWidth="1"/>
    <col min="14868" max="14868" width="9.33203125" style="92" customWidth="1"/>
    <col min="14869" max="14869" width="4.6640625" style="92" customWidth="1"/>
    <col min="14870" max="14870" width="6.1640625" style="92" customWidth="1"/>
    <col min="14871" max="14871" width="1" style="92" customWidth="1"/>
    <col min="14872" max="14873" width="3.1640625" style="92" customWidth="1"/>
    <col min="14874" max="14874" width="4.6640625" style="92" customWidth="1"/>
    <col min="14875" max="14875" width="3.6640625" style="92" customWidth="1"/>
    <col min="14876" max="14876" width="5.5" style="92" customWidth="1"/>
    <col min="14877" max="14877" width="7.5" style="92" customWidth="1"/>
    <col min="14878" max="14881" width="4.6640625" style="92" customWidth="1"/>
    <col min="14882" max="14882" width="7.33203125" style="92" customWidth="1"/>
    <col min="14883" max="14883" width="5.1640625" style="92" customWidth="1"/>
    <col min="14884" max="14884" width="4.6640625" style="92" customWidth="1"/>
    <col min="14885" max="14885" width="3.6640625" style="92" customWidth="1"/>
    <col min="14886" max="14886" width="4.1640625" style="92" customWidth="1"/>
    <col min="14887" max="14887" width="3" style="92" customWidth="1"/>
    <col min="14888" max="14888" width="4.6640625" style="92" customWidth="1"/>
    <col min="14889" max="14889" width="1.83203125" style="92" customWidth="1"/>
    <col min="14890" max="14890" width="7.6640625" style="92" customWidth="1"/>
    <col min="14891" max="14891" width="8.5" style="92" customWidth="1"/>
    <col min="14892" max="14892" width="2.5" style="92" bestFit="1" customWidth="1"/>
    <col min="14893" max="15104" width="4.6640625" style="92"/>
    <col min="15105" max="15105" width="1" style="92" customWidth="1"/>
    <col min="15106" max="15107" width="3.5" style="92" customWidth="1"/>
    <col min="15108" max="15109" width="4.5" style="92" customWidth="1"/>
    <col min="15110" max="15110" width="7" style="92" customWidth="1"/>
    <col min="15111" max="15115" width="4.5" style="92" customWidth="1"/>
    <col min="15116" max="15116" width="4.6640625" style="92" customWidth="1"/>
    <col min="15117" max="15117" width="7" style="92" customWidth="1"/>
    <col min="15118" max="15119" width="4.6640625" style="92" customWidth="1"/>
    <col min="15120" max="15120" width="3.5" style="92" customWidth="1"/>
    <col min="15121" max="15121" width="1.5" style="92" customWidth="1"/>
    <col min="15122" max="15122" width="3.1640625" style="92" customWidth="1"/>
    <col min="15123" max="15123" width="4" style="92" customWidth="1"/>
    <col min="15124" max="15124" width="9.33203125" style="92" customWidth="1"/>
    <col min="15125" max="15125" width="4.6640625" style="92" customWidth="1"/>
    <col min="15126" max="15126" width="6.1640625" style="92" customWidth="1"/>
    <col min="15127" max="15127" width="1" style="92" customWidth="1"/>
    <col min="15128" max="15129" width="3.1640625" style="92" customWidth="1"/>
    <col min="15130" max="15130" width="4.6640625" style="92" customWidth="1"/>
    <col min="15131" max="15131" width="3.6640625" style="92" customWidth="1"/>
    <col min="15132" max="15132" width="5.5" style="92" customWidth="1"/>
    <col min="15133" max="15133" width="7.5" style="92" customWidth="1"/>
    <col min="15134" max="15137" width="4.6640625" style="92" customWidth="1"/>
    <col min="15138" max="15138" width="7.33203125" style="92" customWidth="1"/>
    <col min="15139" max="15139" width="5.1640625" style="92" customWidth="1"/>
    <col min="15140" max="15140" width="4.6640625" style="92" customWidth="1"/>
    <col min="15141" max="15141" width="3.6640625" style="92" customWidth="1"/>
    <col min="15142" max="15142" width="4.1640625" style="92" customWidth="1"/>
    <col min="15143" max="15143" width="3" style="92" customWidth="1"/>
    <col min="15144" max="15144" width="4.6640625" style="92" customWidth="1"/>
    <col min="15145" max="15145" width="1.83203125" style="92" customWidth="1"/>
    <col min="15146" max="15146" width="7.6640625" style="92" customWidth="1"/>
    <col min="15147" max="15147" width="8.5" style="92" customWidth="1"/>
    <col min="15148" max="15148" width="2.5" style="92" bestFit="1" customWidth="1"/>
    <col min="15149" max="15360" width="4.6640625" style="92"/>
    <col min="15361" max="15361" width="1" style="92" customWidth="1"/>
    <col min="15362" max="15363" width="3.5" style="92" customWidth="1"/>
    <col min="15364" max="15365" width="4.5" style="92" customWidth="1"/>
    <col min="15366" max="15366" width="7" style="92" customWidth="1"/>
    <col min="15367" max="15371" width="4.5" style="92" customWidth="1"/>
    <col min="15372" max="15372" width="4.6640625" style="92" customWidth="1"/>
    <col min="15373" max="15373" width="7" style="92" customWidth="1"/>
    <col min="15374" max="15375" width="4.6640625" style="92" customWidth="1"/>
    <col min="15376" max="15376" width="3.5" style="92" customWidth="1"/>
    <col min="15377" max="15377" width="1.5" style="92" customWidth="1"/>
    <col min="15378" max="15378" width="3.1640625" style="92" customWidth="1"/>
    <col min="15379" max="15379" width="4" style="92" customWidth="1"/>
    <col min="15380" max="15380" width="9.33203125" style="92" customWidth="1"/>
    <col min="15381" max="15381" width="4.6640625" style="92" customWidth="1"/>
    <col min="15382" max="15382" width="6.1640625" style="92" customWidth="1"/>
    <col min="15383" max="15383" width="1" style="92" customWidth="1"/>
    <col min="15384" max="15385" width="3.1640625" style="92" customWidth="1"/>
    <col min="15386" max="15386" width="4.6640625" style="92" customWidth="1"/>
    <col min="15387" max="15387" width="3.6640625" style="92" customWidth="1"/>
    <col min="15388" max="15388" width="5.5" style="92" customWidth="1"/>
    <col min="15389" max="15389" width="7.5" style="92" customWidth="1"/>
    <col min="15390" max="15393" width="4.6640625" style="92" customWidth="1"/>
    <col min="15394" max="15394" width="7.33203125" style="92" customWidth="1"/>
    <col min="15395" max="15395" width="5.1640625" style="92" customWidth="1"/>
    <col min="15396" max="15396" width="4.6640625" style="92" customWidth="1"/>
    <col min="15397" max="15397" width="3.6640625" style="92" customWidth="1"/>
    <col min="15398" max="15398" width="4.1640625" style="92" customWidth="1"/>
    <col min="15399" max="15399" width="3" style="92" customWidth="1"/>
    <col min="15400" max="15400" width="4.6640625" style="92" customWidth="1"/>
    <col min="15401" max="15401" width="1.83203125" style="92" customWidth="1"/>
    <col min="15402" max="15402" width="7.6640625" style="92" customWidth="1"/>
    <col min="15403" max="15403" width="8.5" style="92" customWidth="1"/>
    <col min="15404" max="15404" width="2.5" style="92" bestFit="1" customWidth="1"/>
    <col min="15405" max="15616" width="4.6640625" style="92"/>
    <col min="15617" max="15617" width="1" style="92" customWidth="1"/>
    <col min="15618" max="15619" width="3.5" style="92" customWidth="1"/>
    <col min="15620" max="15621" width="4.5" style="92" customWidth="1"/>
    <col min="15622" max="15622" width="7" style="92" customWidth="1"/>
    <col min="15623" max="15627" width="4.5" style="92" customWidth="1"/>
    <col min="15628" max="15628" width="4.6640625" style="92" customWidth="1"/>
    <col min="15629" max="15629" width="7" style="92" customWidth="1"/>
    <col min="15630" max="15631" width="4.6640625" style="92" customWidth="1"/>
    <col min="15632" max="15632" width="3.5" style="92" customWidth="1"/>
    <col min="15633" max="15633" width="1.5" style="92" customWidth="1"/>
    <col min="15634" max="15634" width="3.1640625" style="92" customWidth="1"/>
    <col min="15635" max="15635" width="4" style="92" customWidth="1"/>
    <col min="15636" max="15636" width="9.33203125" style="92" customWidth="1"/>
    <col min="15637" max="15637" width="4.6640625" style="92" customWidth="1"/>
    <col min="15638" max="15638" width="6.1640625" style="92" customWidth="1"/>
    <col min="15639" max="15639" width="1" style="92" customWidth="1"/>
    <col min="15640" max="15641" width="3.1640625" style="92" customWidth="1"/>
    <col min="15642" max="15642" width="4.6640625" style="92" customWidth="1"/>
    <col min="15643" max="15643" width="3.6640625" style="92" customWidth="1"/>
    <col min="15644" max="15644" width="5.5" style="92" customWidth="1"/>
    <col min="15645" max="15645" width="7.5" style="92" customWidth="1"/>
    <col min="15646" max="15649" width="4.6640625" style="92" customWidth="1"/>
    <col min="15650" max="15650" width="7.33203125" style="92" customWidth="1"/>
    <col min="15651" max="15651" width="5.1640625" style="92" customWidth="1"/>
    <col min="15652" max="15652" width="4.6640625" style="92" customWidth="1"/>
    <col min="15653" max="15653" width="3.6640625" style="92" customWidth="1"/>
    <col min="15654" max="15654" width="4.1640625" style="92" customWidth="1"/>
    <col min="15655" max="15655" width="3" style="92" customWidth="1"/>
    <col min="15656" max="15656" width="4.6640625" style="92" customWidth="1"/>
    <col min="15657" max="15657" width="1.83203125" style="92" customWidth="1"/>
    <col min="15658" max="15658" width="7.6640625" style="92" customWidth="1"/>
    <col min="15659" max="15659" width="8.5" style="92" customWidth="1"/>
    <col min="15660" max="15660" width="2.5" style="92" bestFit="1" customWidth="1"/>
    <col min="15661" max="15872" width="4.6640625" style="92"/>
    <col min="15873" max="15873" width="1" style="92" customWidth="1"/>
    <col min="15874" max="15875" width="3.5" style="92" customWidth="1"/>
    <col min="15876" max="15877" width="4.5" style="92" customWidth="1"/>
    <col min="15878" max="15878" width="7" style="92" customWidth="1"/>
    <col min="15879" max="15883" width="4.5" style="92" customWidth="1"/>
    <col min="15884" max="15884" width="4.6640625" style="92" customWidth="1"/>
    <col min="15885" max="15885" width="7" style="92" customWidth="1"/>
    <col min="15886" max="15887" width="4.6640625" style="92" customWidth="1"/>
    <col min="15888" max="15888" width="3.5" style="92" customWidth="1"/>
    <col min="15889" max="15889" width="1.5" style="92" customWidth="1"/>
    <col min="15890" max="15890" width="3.1640625" style="92" customWidth="1"/>
    <col min="15891" max="15891" width="4" style="92" customWidth="1"/>
    <col min="15892" max="15892" width="9.33203125" style="92" customWidth="1"/>
    <col min="15893" max="15893" width="4.6640625" style="92" customWidth="1"/>
    <col min="15894" max="15894" width="6.1640625" style="92" customWidth="1"/>
    <col min="15895" max="15895" width="1" style="92" customWidth="1"/>
    <col min="15896" max="15897" width="3.1640625" style="92" customWidth="1"/>
    <col min="15898" max="15898" width="4.6640625" style="92" customWidth="1"/>
    <col min="15899" max="15899" width="3.6640625" style="92" customWidth="1"/>
    <col min="15900" max="15900" width="5.5" style="92" customWidth="1"/>
    <col min="15901" max="15901" width="7.5" style="92" customWidth="1"/>
    <col min="15902" max="15905" width="4.6640625" style="92" customWidth="1"/>
    <col min="15906" max="15906" width="7.33203125" style="92" customWidth="1"/>
    <col min="15907" max="15907" width="5.1640625" style="92" customWidth="1"/>
    <col min="15908" max="15908" width="4.6640625" style="92" customWidth="1"/>
    <col min="15909" max="15909" width="3.6640625" style="92" customWidth="1"/>
    <col min="15910" max="15910" width="4.1640625" style="92" customWidth="1"/>
    <col min="15911" max="15911" width="3" style="92" customWidth="1"/>
    <col min="15912" max="15912" width="4.6640625" style="92" customWidth="1"/>
    <col min="15913" max="15913" width="1.83203125" style="92" customWidth="1"/>
    <col min="15914" max="15914" width="7.6640625" style="92" customWidth="1"/>
    <col min="15915" max="15915" width="8.5" style="92" customWidth="1"/>
    <col min="15916" max="15916" width="2.5" style="92" bestFit="1" customWidth="1"/>
    <col min="15917" max="16128" width="4.6640625" style="92"/>
    <col min="16129" max="16129" width="1" style="92" customWidth="1"/>
    <col min="16130" max="16131" width="3.5" style="92" customWidth="1"/>
    <col min="16132" max="16133" width="4.5" style="92" customWidth="1"/>
    <col min="16134" max="16134" width="7" style="92" customWidth="1"/>
    <col min="16135" max="16139" width="4.5" style="92" customWidth="1"/>
    <col min="16140" max="16140" width="4.6640625" style="92" customWidth="1"/>
    <col min="16141" max="16141" width="7" style="92" customWidth="1"/>
    <col min="16142" max="16143" width="4.6640625" style="92" customWidth="1"/>
    <col min="16144" max="16144" width="3.5" style="92" customWidth="1"/>
    <col min="16145" max="16145" width="1.5" style="92" customWidth="1"/>
    <col min="16146" max="16146" width="3.1640625" style="92" customWidth="1"/>
    <col min="16147" max="16147" width="4" style="92" customWidth="1"/>
    <col min="16148" max="16148" width="9.33203125" style="92" customWidth="1"/>
    <col min="16149" max="16149" width="4.6640625" style="92" customWidth="1"/>
    <col min="16150" max="16150" width="6.1640625" style="92" customWidth="1"/>
    <col min="16151" max="16151" width="1" style="92" customWidth="1"/>
    <col min="16152" max="16153" width="3.1640625" style="92" customWidth="1"/>
    <col min="16154" max="16154" width="4.6640625" style="92" customWidth="1"/>
    <col min="16155" max="16155" width="3.6640625" style="92" customWidth="1"/>
    <col min="16156" max="16156" width="5.5" style="92" customWidth="1"/>
    <col min="16157" max="16157" width="7.5" style="92" customWidth="1"/>
    <col min="16158" max="16161" width="4.6640625" style="92" customWidth="1"/>
    <col min="16162" max="16162" width="7.33203125" style="92" customWidth="1"/>
    <col min="16163" max="16163" width="5.1640625" style="92" customWidth="1"/>
    <col min="16164" max="16164" width="4.6640625" style="92" customWidth="1"/>
    <col min="16165" max="16165" width="3.6640625" style="92" customWidth="1"/>
    <col min="16166" max="16166" width="4.1640625" style="92" customWidth="1"/>
    <col min="16167" max="16167" width="3" style="92" customWidth="1"/>
    <col min="16168" max="16168" width="4.6640625" style="92" customWidth="1"/>
    <col min="16169" max="16169" width="1.83203125" style="92" customWidth="1"/>
    <col min="16170" max="16170" width="7.6640625" style="92" customWidth="1"/>
    <col min="16171" max="16171" width="8.5" style="92" customWidth="1"/>
    <col min="16172" max="16172" width="2.5" style="92" bestFit="1" customWidth="1"/>
    <col min="16173" max="16384" width="4.6640625" style="92"/>
  </cols>
  <sheetData>
    <row r="1" spans="1:45" ht="14.25" customHeight="1" x14ac:dyDescent="0.15">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1"/>
      <c r="AI1" s="90"/>
      <c r="AJ1" s="90"/>
      <c r="AK1" s="90"/>
      <c r="AL1" s="90"/>
      <c r="AM1" s="90"/>
      <c r="AN1" s="90"/>
      <c r="AO1" s="90"/>
      <c r="AP1" s="90"/>
      <c r="AQ1" s="90"/>
      <c r="AR1" s="90"/>
      <c r="AS1" s="90"/>
    </row>
    <row r="2" spans="1:45" ht="21"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1"/>
      <c r="AI2" s="90"/>
      <c r="AJ2" s="90"/>
      <c r="AK2" s="90"/>
      <c r="AL2" s="90"/>
      <c r="AM2" s="90"/>
      <c r="AN2" s="90"/>
      <c r="AO2" s="90"/>
      <c r="AP2" s="90"/>
      <c r="AQ2" s="90"/>
      <c r="AR2" s="90"/>
      <c r="AS2" s="90"/>
    </row>
    <row r="3" spans="1:45" ht="14.25" customHeight="1" x14ac:dyDescent="0.15">
      <c r="A3" s="90"/>
      <c r="B3" s="90"/>
      <c r="C3" s="90"/>
      <c r="D3" s="90"/>
      <c r="E3" s="90"/>
      <c r="F3" s="90"/>
      <c r="G3" s="90"/>
      <c r="H3" s="90"/>
      <c r="I3" s="90"/>
      <c r="J3" s="90"/>
      <c r="K3" s="90"/>
      <c r="L3" s="90"/>
      <c r="M3" s="90"/>
      <c r="N3" s="347"/>
      <c r="O3" s="347"/>
      <c r="P3" s="347"/>
      <c r="Q3" s="347"/>
      <c r="R3" s="347"/>
      <c r="S3" s="347"/>
      <c r="T3" s="347"/>
      <c r="U3" s="347"/>
      <c r="V3" s="347"/>
      <c r="W3" s="347"/>
      <c r="X3" s="347"/>
      <c r="Y3" s="347"/>
      <c r="Z3" s="347"/>
      <c r="AA3" s="90"/>
      <c r="AB3" s="90"/>
      <c r="AC3" s="90"/>
      <c r="AD3" s="90"/>
      <c r="AE3" s="90"/>
      <c r="AF3" s="90"/>
      <c r="AG3" s="90"/>
      <c r="AH3" s="91"/>
      <c r="AI3" s="90"/>
      <c r="AJ3" s="90"/>
      <c r="AK3" s="90"/>
      <c r="AL3" s="90"/>
      <c r="AM3" s="90"/>
      <c r="AN3" s="90"/>
      <c r="AO3" s="90"/>
      <c r="AP3" s="90"/>
      <c r="AQ3" s="90"/>
      <c r="AR3" s="90"/>
      <c r="AS3" s="90"/>
    </row>
    <row r="4" spans="1:45" ht="18.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1"/>
      <c r="AI4" s="90"/>
      <c r="AJ4" s="90"/>
      <c r="AK4" s="90"/>
      <c r="AL4" s="90"/>
      <c r="AM4" s="90"/>
      <c r="AN4" s="90"/>
      <c r="AO4" s="90"/>
      <c r="AP4" s="90"/>
      <c r="AQ4" s="90"/>
      <c r="AR4" s="90"/>
      <c r="AS4" s="90"/>
    </row>
    <row r="5" spans="1:45" ht="3.75" customHeight="1" thickBot="1" x14ac:dyDescent="0.2">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1"/>
      <c r="AI5" s="90"/>
      <c r="AJ5" s="90"/>
      <c r="AK5" s="90"/>
      <c r="AL5" s="90"/>
      <c r="AM5" s="90"/>
      <c r="AN5" s="90"/>
      <c r="AO5" s="90"/>
      <c r="AP5" s="90"/>
      <c r="AQ5" s="90"/>
      <c r="AR5" s="90"/>
      <c r="AS5" s="90"/>
    </row>
    <row r="6" spans="1:45" ht="31.5" customHeight="1" x14ac:dyDescent="0.15">
      <c r="A6" s="93"/>
      <c r="B6" s="94"/>
      <c r="C6" s="95"/>
      <c r="D6" s="95"/>
      <c r="E6" s="95"/>
      <c r="F6" s="95"/>
      <c r="G6" s="95"/>
      <c r="H6" s="95"/>
      <c r="I6" s="95"/>
      <c r="J6" s="348" t="s">
        <v>141</v>
      </c>
      <c r="K6" s="349"/>
      <c r="L6" s="349"/>
      <c r="M6" s="349"/>
      <c r="N6" s="349"/>
      <c r="O6" s="349"/>
      <c r="P6" s="349"/>
      <c r="Q6" s="349"/>
      <c r="R6" s="349"/>
      <c r="S6" s="349"/>
      <c r="T6" s="349"/>
      <c r="U6" s="349"/>
      <c r="V6" s="349"/>
      <c r="W6" s="349"/>
      <c r="X6" s="349"/>
      <c r="Y6" s="349"/>
      <c r="Z6" s="349"/>
      <c r="AA6" s="350"/>
      <c r="AB6" s="354" t="s">
        <v>103</v>
      </c>
      <c r="AC6" s="355"/>
      <c r="AD6" s="355"/>
      <c r="AE6" s="355"/>
      <c r="AF6" s="355"/>
      <c r="AG6" s="355"/>
      <c r="AH6" s="355"/>
      <c r="AI6" s="355"/>
      <c r="AJ6" s="356"/>
      <c r="AK6" s="360">
        <v>440</v>
      </c>
      <c r="AL6" s="361"/>
      <c r="AM6" s="361"/>
      <c r="AN6" s="361"/>
      <c r="AO6" s="361"/>
      <c r="AP6" s="361"/>
      <c r="AQ6" s="362"/>
      <c r="AR6" s="96"/>
      <c r="AS6" s="93"/>
    </row>
    <row r="7" spans="1:45" ht="32.25" customHeight="1" thickBot="1" x14ac:dyDescent="0.2">
      <c r="A7" s="93"/>
      <c r="B7" s="97"/>
      <c r="C7" s="98"/>
      <c r="D7" s="98"/>
      <c r="E7" s="98"/>
      <c r="F7" s="98"/>
      <c r="G7" s="98"/>
      <c r="H7" s="98"/>
      <c r="I7" s="98"/>
      <c r="J7" s="351"/>
      <c r="K7" s="352"/>
      <c r="L7" s="352"/>
      <c r="M7" s="352"/>
      <c r="N7" s="352"/>
      <c r="O7" s="352"/>
      <c r="P7" s="352"/>
      <c r="Q7" s="352"/>
      <c r="R7" s="352"/>
      <c r="S7" s="352"/>
      <c r="T7" s="352"/>
      <c r="U7" s="352"/>
      <c r="V7" s="352"/>
      <c r="W7" s="352"/>
      <c r="X7" s="352"/>
      <c r="Y7" s="352"/>
      <c r="Z7" s="352"/>
      <c r="AA7" s="353"/>
      <c r="AB7" s="357"/>
      <c r="AC7" s="358"/>
      <c r="AD7" s="358"/>
      <c r="AE7" s="358"/>
      <c r="AF7" s="358"/>
      <c r="AG7" s="358"/>
      <c r="AH7" s="358"/>
      <c r="AI7" s="358"/>
      <c r="AJ7" s="359"/>
      <c r="AK7" s="363"/>
      <c r="AL7" s="364"/>
      <c r="AM7" s="364"/>
      <c r="AN7" s="364"/>
      <c r="AO7" s="364"/>
      <c r="AP7" s="364"/>
      <c r="AQ7" s="365"/>
      <c r="AR7" s="96"/>
      <c r="AS7" s="93"/>
    </row>
    <row r="8" spans="1:45" ht="18.75" customHeight="1" x14ac:dyDescent="0.2">
      <c r="A8" s="93"/>
      <c r="B8" s="99"/>
      <c r="C8" s="326" t="s">
        <v>79</v>
      </c>
      <c r="D8" s="326"/>
      <c r="E8" s="327">
        <f>+MENU!D9</f>
        <v>2017</v>
      </c>
      <c r="F8" s="328"/>
      <c r="G8" s="100"/>
      <c r="H8" s="101"/>
      <c r="I8" s="101"/>
      <c r="J8" s="101"/>
      <c r="K8" s="101"/>
      <c r="L8" s="101"/>
      <c r="M8" s="101"/>
      <c r="N8" s="101"/>
      <c r="O8" s="101"/>
      <c r="P8" s="101"/>
      <c r="Q8" s="101"/>
      <c r="R8" s="101"/>
      <c r="S8" s="101"/>
      <c r="T8" s="101"/>
      <c r="U8" s="101"/>
      <c r="V8" s="101"/>
      <c r="W8" s="101"/>
      <c r="X8" s="102"/>
      <c r="Y8" s="103" t="s">
        <v>80</v>
      </c>
      <c r="Z8" s="104" t="s">
        <v>81</v>
      </c>
      <c r="AA8" s="104"/>
      <c r="AB8" s="104"/>
      <c r="AC8" s="104"/>
      <c r="AD8" s="104"/>
      <c r="AE8" s="104"/>
      <c r="AF8" s="104"/>
      <c r="AG8" s="104"/>
      <c r="AH8" s="104"/>
      <c r="AI8" s="104"/>
      <c r="AJ8" s="104"/>
      <c r="AK8" s="104"/>
      <c r="AL8" s="104"/>
      <c r="AM8" s="104"/>
      <c r="AN8" s="104"/>
      <c r="AO8" s="104"/>
      <c r="AP8" s="104"/>
      <c r="AQ8" s="105"/>
      <c r="AR8" s="106"/>
      <c r="AS8" s="90"/>
    </row>
    <row r="9" spans="1:45" ht="22.5" customHeight="1" x14ac:dyDescent="0.2">
      <c r="A9" s="93"/>
      <c r="B9" s="107"/>
      <c r="C9" s="108"/>
      <c r="D9" s="108"/>
      <c r="E9" s="109"/>
      <c r="F9" s="110"/>
      <c r="G9" s="110"/>
      <c r="H9" s="110"/>
      <c r="I9" s="110"/>
      <c r="J9" s="110"/>
      <c r="K9" s="110"/>
      <c r="L9" s="110"/>
      <c r="M9" s="329" t="s">
        <v>82</v>
      </c>
      <c r="N9" s="329"/>
      <c r="O9" s="329"/>
      <c r="P9" s="329"/>
      <c r="Q9" s="329"/>
      <c r="R9" s="329"/>
      <c r="S9" s="329"/>
      <c r="T9" s="329"/>
      <c r="U9" s="329"/>
      <c r="V9" s="329"/>
      <c r="W9" s="108"/>
      <c r="X9" s="111"/>
      <c r="Y9" s="104"/>
      <c r="Z9" s="346"/>
      <c r="AA9" s="346"/>
      <c r="AB9" s="346"/>
      <c r="AC9" s="346"/>
      <c r="AD9" s="346"/>
      <c r="AE9" s="346"/>
      <c r="AF9" s="346"/>
      <c r="AG9" s="346"/>
      <c r="AH9" s="346"/>
      <c r="AI9" s="346"/>
      <c r="AJ9" s="346"/>
      <c r="AK9" s="346"/>
      <c r="AL9" s="346"/>
      <c r="AM9" s="346"/>
      <c r="AN9" s="346"/>
      <c r="AO9" s="346"/>
      <c r="AP9" s="346"/>
      <c r="AQ9" s="105"/>
      <c r="AR9" s="106"/>
      <c r="AS9" s="90"/>
    </row>
    <row r="10" spans="1:45" ht="16.5" customHeight="1" x14ac:dyDescent="0.2">
      <c r="A10" s="93"/>
      <c r="B10" s="107"/>
      <c r="C10" s="108"/>
      <c r="D10" s="108"/>
      <c r="E10" s="109"/>
      <c r="F10" s="329" t="s">
        <v>83</v>
      </c>
      <c r="G10" s="329"/>
      <c r="H10" s="329"/>
      <c r="I10" s="329"/>
      <c r="J10" s="329"/>
      <c r="K10" s="329"/>
      <c r="L10" s="329"/>
      <c r="M10" s="329"/>
      <c r="N10" s="329"/>
      <c r="O10" s="329"/>
      <c r="P10" s="329"/>
      <c r="Q10" s="329"/>
      <c r="R10" s="329"/>
      <c r="S10" s="329"/>
      <c r="T10" s="329"/>
      <c r="U10" s="329"/>
      <c r="V10" s="329"/>
      <c r="W10" s="108"/>
      <c r="X10" s="111"/>
      <c r="Y10" s="104"/>
      <c r="Z10" s="346"/>
      <c r="AA10" s="346"/>
      <c r="AB10" s="346"/>
      <c r="AC10" s="346"/>
      <c r="AD10" s="346"/>
      <c r="AE10" s="346"/>
      <c r="AF10" s="346"/>
      <c r="AG10" s="346"/>
      <c r="AH10" s="346"/>
      <c r="AI10" s="346"/>
      <c r="AJ10" s="346"/>
      <c r="AK10" s="346"/>
      <c r="AL10" s="346"/>
      <c r="AM10" s="346"/>
      <c r="AN10" s="346"/>
      <c r="AO10" s="346"/>
      <c r="AP10" s="346"/>
      <c r="AQ10" s="105"/>
      <c r="AR10" s="106"/>
      <c r="AS10" s="90"/>
    </row>
    <row r="11" spans="1:45" ht="1.5" customHeight="1" x14ac:dyDescent="0.2">
      <c r="A11" s="93"/>
      <c r="B11" s="107"/>
      <c r="C11" s="108"/>
      <c r="D11" s="108"/>
      <c r="E11" s="109"/>
      <c r="F11" s="112"/>
      <c r="G11" s="112"/>
      <c r="H11" s="112"/>
      <c r="I11" s="113"/>
      <c r="J11" s="113"/>
      <c r="K11" s="113"/>
      <c r="L11" s="113"/>
      <c r="M11" s="113"/>
      <c r="N11" s="113"/>
      <c r="O11" s="113"/>
      <c r="P11" s="113"/>
      <c r="Q11" s="113"/>
      <c r="R11" s="113"/>
      <c r="S11" s="113"/>
      <c r="T11" s="113"/>
      <c r="U11" s="113"/>
      <c r="V11" s="113"/>
      <c r="W11" s="108"/>
      <c r="X11" s="111"/>
      <c r="Y11" s="104"/>
      <c r="Z11" s="104"/>
      <c r="AA11" s="104"/>
      <c r="AB11" s="104"/>
      <c r="AC11" s="104"/>
      <c r="AD11" s="104"/>
      <c r="AE11" s="104"/>
      <c r="AF11" s="104"/>
      <c r="AG11" s="104"/>
      <c r="AH11" s="104"/>
      <c r="AI11" s="104"/>
      <c r="AJ11" s="104"/>
      <c r="AK11" s="104"/>
      <c r="AL11" s="104"/>
      <c r="AM11" s="104"/>
      <c r="AN11" s="104"/>
      <c r="AO11" s="104"/>
      <c r="AP11" s="104"/>
      <c r="AQ11" s="105"/>
      <c r="AR11" s="106"/>
      <c r="AS11" s="90"/>
    </row>
    <row r="12" spans="1:45" ht="6.75" customHeight="1" x14ac:dyDescent="0.2">
      <c r="A12" s="93"/>
      <c r="B12" s="107"/>
      <c r="C12" s="108"/>
      <c r="D12" s="108"/>
      <c r="E12" s="90"/>
      <c r="F12" s="90"/>
      <c r="G12" s="90"/>
      <c r="H12" s="90"/>
      <c r="I12" s="90"/>
      <c r="J12" s="90"/>
      <c r="K12" s="90"/>
      <c r="L12" s="90"/>
      <c r="M12" s="90"/>
      <c r="N12" s="90"/>
      <c r="O12" s="90"/>
      <c r="P12" s="90"/>
      <c r="Q12" s="90"/>
      <c r="R12" s="90"/>
      <c r="S12" s="90"/>
      <c r="T12" s="90"/>
      <c r="U12" s="90"/>
      <c r="V12" s="114"/>
      <c r="W12" s="108"/>
      <c r="X12" s="111"/>
      <c r="Y12" s="104"/>
      <c r="Z12" s="104"/>
      <c r="AA12" s="104"/>
      <c r="AB12" s="104"/>
      <c r="AC12" s="104"/>
      <c r="AD12" s="104"/>
      <c r="AE12" s="104"/>
      <c r="AF12" s="104"/>
      <c r="AG12" s="104"/>
      <c r="AH12" s="104"/>
      <c r="AI12" s="104"/>
      <c r="AJ12" s="104"/>
      <c r="AK12" s="104"/>
      <c r="AL12" s="104"/>
      <c r="AM12" s="104"/>
      <c r="AN12" s="104"/>
      <c r="AO12" s="104"/>
      <c r="AP12" s="104"/>
      <c r="AQ12" s="105"/>
      <c r="AR12" s="106"/>
      <c r="AS12" s="90"/>
    </row>
    <row r="13" spans="1:45" ht="12" customHeight="1" thickBot="1" x14ac:dyDescent="0.25">
      <c r="A13" s="93"/>
      <c r="B13" s="107"/>
      <c r="C13" s="108"/>
      <c r="D13" s="108"/>
      <c r="E13" s="108"/>
      <c r="F13" s="108"/>
      <c r="G13" s="108"/>
      <c r="H13" s="108"/>
      <c r="I13" s="108"/>
      <c r="J13" s="108"/>
      <c r="K13" s="108"/>
      <c r="L13" s="108"/>
      <c r="M13" s="108"/>
      <c r="N13" s="108"/>
      <c r="O13" s="108"/>
      <c r="P13" s="108"/>
      <c r="Q13" s="108"/>
      <c r="R13" s="108"/>
      <c r="S13" s="108"/>
      <c r="T13" s="108"/>
      <c r="U13" s="108"/>
      <c r="V13" s="108"/>
      <c r="W13" s="108"/>
      <c r="X13" s="111"/>
      <c r="Y13" s="104"/>
      <c r="Z13" s="104"/>
      <c r="AA13" s="104"/>
      <c r="AB13" s="104"/>
      <c r="AC13" s="104"/>
      <c r="AD13" s="104"/>
      <c r="AE13" s="104"/>
      <c r="AF13" s="104"/>
      <c r="AG13" s="104"/>
      <c r="AH13" s="104"/>
      <c r="AI13" s="104"/>
      <c r="AJ13" s="104"/>
      <c r="AK13" s="104"/>
      <c r="AL13" s="104"/>
      <c r="AM13" s="104"/>
      <c r="AN13" s="104"/>
      <c r="AO13" s="104"/>
      <c r="AP13" s="104"/>
      <c r="AQ13" s="105"/>
      <c r="AR13" s="106"/>
      <c r="AS13" s="90"/>
    </row>
    <row r="14" spans="1:45" ht="24" customHeight="1" x14ac:dyDescent="0.2">
      <c r="A14" s="93"/>
      <c r="B14" s="330" t="s">
        <v>84</v>
      </c>
      <c r="C14" s="331"/>
      <c r="D14" s="334" t="s">
        <v>85</v>
      </c>
      <c r="E14" s="334"/>
      <c r="F14" s="334"/>
      <c r="G14" s="334"/>
      <c r="H14" s="334"/>
      <c r="I14" s="334"/>
      <c r="J14" s="334"/>
      <c r="K14" s="334"/>
      <c r="L14" s="334"/>
      <c r="M14" s="115"/>
      <c r="N14" s="335" t="s">
        <v>86</v>
      </c>
      <c r="O14" s="336"/>
      <c r="P14" s="334" t="s">
        <v>87</v>
      </c>
      <c r="Q14" s="334"/>
      <c r="R14" s="334"/>
      <c r="S14" s="334"/>
      <c r="T14" s="334"/>
      <c r="U14" s="334"/>
      <c r="V14" s="334"/>
      <c r="W14" s="334"/>
      <c r="X14" s="334" t="s">
        <v>88</v>
      </c>
      <c r="Y14" s="334"/>
      <c r="Z14" s="334"/>
      <c r="AA14" s="334"/>
      <c r="AB14" s="334"/>
      <c r="AC14" s="334"/>
      <c r="AD14" s="334" t="s">
        <v>89</v>
      </c>
      <c r="AE14" s="334"/>
      <c r="AF14" s="334"/>
      <c r="AG14" s="334"/>
      <c r="AH14" s="334"/>
      <c r="AI14" s="334"/>
      <c r="AJ14" s="334" t="s">
        <v>90</v>
      </c>
      <c r="AK14" s="334"/>
      <c r="AL14" s="334"/>
      <c r="AM14" s="334"/>
      <c r="AN14" s="334"/>
      <c r="AO14" s="334"/>
      <c r="AP14" s="370"/>
      <c r="AQ14" s="371"/>
      <c r="AR14" s="93"/>
      <c r="AS14" s="90"/>
    </row>
    <row r="15" spans="1:45" ht="27" customHeight="1" thickBot="1" x14ac:dyDescent="0.2">
      <c r="A15" s="93"/>
      <c r="B15" s="332"/>
      <c r="C15" s="333"/>
      <c r="D15" s="339">
        <f>+MENU!D17</f>
        <v>800258254</v>
      </c>
      <c r="E15" s="339"/>
      <c r="F15" s="339"/>
      <c r="G15" s="339"/>
      <c r="H15" s="339"/>
      <c r="I15" s="339"/>
      <c r="J15" s="339"/>
      <c r="K15" s="339"/>
      <c r="L15" s="339"/>
      <c r="M15" s="339"/>
      <c r="N15" s="116" t="s">
        <v>91</v>
      </c>
      <c r="O15" s="117" t="str">
        <f>IF(MENU!D18="","",MENU!D18)</f>
        <v/>
      </c>
      <c r="P15" s="340">
        <f>+MENU!D21</f>
        <v>0</v>
      </c>
      <c r="Q15" s="341"/>
      <c r="R15" s="341"/>
      <c r="S15" s="341"/>
      <c r="T15" s="341"/>
      <c r="U15" s="341"/>
      <c r="V15" s="341"/>
      <c r="W15" s="342"/>
      <c r="X15" s="340" t="str">
        <f>+MENU!D22</f>
        <v xml:space="preserve"> </v>
      </c>
      <c r="Y15" s="341"/>
      <c r="Z15" s="341"/>
      <c r="AA15" s="341"/>
      <c r="AB15" s="341"/>
      <c r="AC15" s="342"/>
      <c r="AD15" s="340">
        <f>+MENU!D19</f>
        <v>0</v>
      </c>
      <c r="AE15" s="341"/>
      <c r="AF15" s="341"/>
      <c r="AG15" s="341"/>
      <c r="AH15" s="341"/>
      <c r="AI15" s="342"/>
      <c r="AJ15" s="372" t="str">
        <f>+MENU!D20</f>
        <v xml:space="preserve"> </v>
      </c>
      <c r="AK15" s="373"/>
      <c r="AL15" s="373"/>
      <c r="AM15" s="373"/>
      <c r="AN15" s="373"/>
      <c r="AO15" s="373"/>
      <c r="AP15" s="373"/>
      <c r="AQ15" s="374"/>
      <c r="AR15" s="93"/>
      <c r="AS15" s="90"/>
    </row>
    <row r="16" spans="1:45" s="123" customFormat="1" ht="24.75" customHeight="1" x14ac:dyDescent="0.2">
      <c r="A16" s="118"/>
      <c r="B16" s="332"/>
      <c r="C16" s="333"/>
      <c r="D16" s="337" t="s">
        <v>92</v>
      </c>
      <c r="E16" s="338"/>
      <c r="F16" s="338"/>
      <c r="G16" s="338"/>
      <c r="H16" s="338"/>
      <c r="I16" s="338"/>
      <c r="J16" s="119"/>
      <c r="K16" s="119"/>
      <c r="L16" s="119"/>
      <c r="M16" s="120"/>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375" t="s">
        <v>93</v>
      </c>
      <c r="AQ16" s="371"/>
      <c r="AR16" s="118"/>
      <c r="AS16" s="122"/>
    </row>
    <row r="17" spans="1:45" s="123" customFormat="1" ht="27.75" customHeight="1" thickBot="1" x14ac:dyDescent="0.2">
      <c r="A17" s="118"/>
      <c r="B17" s="332"/>
      <c r="C17" s="333"/>
      <c r="D17" s="343" t="str">
        <f>+MENU!D16</f>
        <v>DHVG CONSULTING SAS</v>
      </c>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5"/>
      <c r="AP17" s="376">
        <f>+MENU!D27</f>
        <v>32</v>
      </c>
      <c r="AQ17" s="377"/>
      <c r="AR17" s="118"/>
      <c r="AS17" s="122"/>
    </row>
    <row r="18" spans="1:45" ht="23.25" customHeight="1" thickBot="1" x14ac:dyDescent="0.2">
      <c r="A18" s="93"/>
      <c r="B18" s="387" t="s">
        <v>112</v>
      </c>
      <c r="C18" s="366"/>
      <c r="D18" s="366"/>
      <c r="E18" s="366"/>
      <c r="F18" s="366"/>
      <c r="G18" s="366"/>
      <c r="H18" s="366"/>
      <c r="I18" s="368"/>
      <c r="J18" s="368"/>
      <c r="K18" s="368"/>
      <c r="L18" s="368"/>
      <c r="M18" s="366" t="s">
        <v>113</v>
      </c>
      <c r="N18" s="366"/>
      <c r="O18" s="366"/>
      <c r="P18" s="366"/>
      <c r="Q18" s="366"/>
      <c r="R18" s="366"/>
      <c r="S18" s="367"/>
      <c r="T18" s="366"/>
      <c r="U18" s="368"/>
      <c r="V18" s="368"/>
      <c r="W18" s="368"/>
      <c r="X18" s="368"/>
      <c r="Y18" s="368"/>
      <c r="Z18" s="368"/>
      <c r="AA18" s="368"/>
      <c r="AB18" s="368"/>
      <c r="AC18" s="368"/>
      <c r="AD18" s="369"/>
      <c r="AE18" s="378"/>
      <c r="AF18" s="378"/>
      <c r="AG18" s="378"/>
      <c r="AH18" s="378"/>
      <c r="AI18" s="378"/>
      <c r="AJ18" s="378"/>
      <c r="AK18" s="378"/>
      <c r="AL18" s="378"/>
      <c r="AM18" s="378"/>
      <c r="AN18" s="378"/>
      <c r="AO18" s="378"/>
      <c r="AP18" s="378"/>
      <c r="AQ18" s="379"/>
      <c r="AR18" s="93"/>
      <c r="AS18" s="90"/>
    </row>
    <row r="19" spans="1:45" ht="23.25" customHeight="1" thickBot="1" x14ac:dyDescent="0.2">
      <c r="A19" s="93"/>
      <c r="B19" s="387" t="s">
        <v>114</v>
      </c>
      <c r="C19" s="366"/>
      <c r="D19" s="366"/>
      <c r="E19" s="366"/>
      <c r="F19" s="366"/>
      <c r="G19" s="366"/>
      <c r="H19" s="366"/>
      <c r="I19" s="366"/>
      <c r="J19" s="366"/>
      <c r="K19" s="366"/>
      <c r="L19" s="366"/>
      <c r="M19" s="366"/>
      <c r="N19" s="366"/>
      <c r="O19" s="366"/>
      <c r="P19" s="366"/>
      <c r="Q19" s="366"/>
      <c r="R19" s="366"/>
      <c r="S19" s="182" t="str">
        <f>IF(MENU!D23="x","X","")</f>
        <v/>
      </c>
      <c r="T19" s="387" t="s">
        <v>115</v>
      </c>
      <c r="U19" s="366"/>
      <c r="V19" s="366"/>
      <c r="W19" s="366"/>
      <c r="X19" s="366"/>
      <c r="Y19" s="366"/>
      <c r="Z19" s="366"/>
      <c r="AA19" s="366"/>
      <c r="AB19" s="366"/>
      <c r="AC19" s="366"/>
      <c r="AD19" s="366"/>
      <c r="AE19" s="366"/>
      <c r="AF19" s="366"/>
      <c r="AG19" s="366"/>
      <c r="AH19" s="366"/>
      <c r="AI19" s="366"/>
      <c r="AJ19" s="366"/>
      <c r="AK19" s="366"/>
      <c r="AL19" s="183" t="str">
        <f>IF(MENU!D24="x","X","")</f>
        <v/>
      </c>
      <c r="AM19" s="179"/>
      <c r="AN19" s="180"/>
      <c r="AO19" s="180"/>
      <c r="AP19" s="180"/>
      <c r="AQ19" s="181"/>
      <c r="AR19" s="93"/>
      <c r="AS19" s="90"/>
    </row>
    <row r="20" spans="1:45" ht="20.25" customHeight="1" x14ac:dyDescent="0.15">
      <c r="A20" s="93"/>
      <c r="B20" s="392" t="s">
        <v>119</v>
      </c>
      <c r="C20" s="393"/>
      <c r="D20" s="380" t="s">
        <v>156</v>
      </c>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215">
        <v>29</v>
      </c>
      <c r="AK20" s="382">
        <f>+MENU!G33</f>
        <v>1000</v>
      </c>
      <c r="AL20" s="382"/>
      <c r="AM20" s="382"/>
      <c r="AN20" s="382"/>
      <c r="AO20" s="382"/>
      <c r="AP20" s="382"/>
      <c r="AQ20" s="383"/>
      <c r="AR20" s="93"/>
      <c r="AS20" s="90"/>
    </row>
    <row r="21" spans="1:45" ht="20.25" customHeight="1" x14ac:dyDescent="0.15">
      <c r="A21" s="93"/>
      <c r="B21" s="394"/>
      <c r="C21" s="395"/>
      <c r="D21" s="302" t="s">
        <v>158</v>
      </c>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124">
        <v>30</v>
      </c>
      <c r="AK21" s="304">
        <f>ROUND((MENU!G34),-3)</f>
        <v>0</v>
      </c>
      <c r="AL21" s="304"/>
      <c r="AM21" s="304"/>
      <c r="AN21" s="304"/>
      <c r="AO21" s="304"/>
      <c r="AP21" s="304"/>
      <c r="AQ21" s="305"/>
      <c r="AR21" s="93"/>
      <c r="AS21" s="90"/>
    </row>
    <row r="22" spans="1:45" ht="24.75" customHeight="1" thickBot="1" x14ac:dyDescent="0.2">
      <c r="A22" s="93"/>
      <c r="B22" s="394"/>
      <c r="C22" s="395"/>
      <c r="D22" s="306" t="s">
        <v>120</v>
      </c>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214">
        <v>31</v>
      </c>
      <c r="AK22" s="308">
        <f>+AK20-AK21</f>
        <v>1000</v>
      </c>
      <c r="AL22" s="308"/>
      <c r="AM22" s="308"/>
      <c r="AN22" s="308"/>
      <c r="AO22" s="308"/>
      <c r="AP22" s="308"/>
      <c r="AQ22" s="309"/>
      <c r="AR22" s="93"/>
      <c r="AS22" s="90"/>
    </row>
    <row r="23" spans="1:45" ht="20.25" customHeight="1" x14ac:dyDescent="0.15">
      <c r="A23" s="93"/>
      <c r="B23" s="394"/>
      <c r="C23" s="395"/>
      <c r="D23" s="388" t="s">
        <v>121</v>
      </c>
      <c r="E23" s="321" t="s">
        <v>159</v>
      </c>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2"/>
      <c r="AJ23" s="125">
        <v>32</v>
      </c>
      <c r="AK23" s="274">
        <f>ROUND((MENU!G58),-3)</f>
        <v>0</v>
      </c>
      <c r="AL23" s="275"/>
      <c r="AM23" s="275"/>
      <c r="AN23" s="275"/>
      <c r="AO23" s="275"/>
      <c r="AP23" s="275"/>
      <c r="AQ23" s="276"/>
      <c r="AR23" s="93"/>
      <c r="AS23" s="90"/>
    </row>
    <row r="24" spans="1:45" ht="20.25" customHeight="1" x14ac:dyDescent="0.15">
      <c r="A24" s="93"/>
      <c r="B24" s="394"/>
      <c r="C24" s="395"/>
      <c r="D24" s="389"/>
      <c r="E24" s="279" t="s">
        <v>122</v>
      </c>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80"/>
      <c r="AJ24" s="211">
        <v>33</v>
      </c>
      <c r="AK24" s="271">
        <f>ROUND((MENU!G47),-3)</f>
        <v>0</v>
      </c>
      <c r="AL24" s="272"/>
      <c r="AM24" s="272"/>
      <c r="AN24" s="272"/>
      <c r="AO24" s="272"/>
      <c r="AP24" s="272"/>
      <c r="AQ24" s="273"/>
      <c r="AR24" s="93"/>
      <c r="AS24" s="90"/>
    </row>
    <row r="25" spans="1:45" ht="20.25" customHeight="1" x14ac:dyDescent="0.15">
      <c r="A25" s="93"/>
      <c r="B25" s="394"/>
      <c r="C25" s="395"/>
      <c r="D25" s="389"/>
      <c r="E25" s="291" t="s">
        <v>123</v>
      </c>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2"/>
      <c r="AJ25" s="124">
        <v>34</v>
      </c>
      <c r="AK25" s="274">
        <f>ROUND((MENU!G48),-3)</f>
        <v>0</v>
      </c>
      <c r="AL25" s="275"/>
      <c r="AM25" s="275"/>
      <c r="AN25" s="275"/>
      <c r="AO25" s="275"/>
      <c r="AP25" s="275"/>
      <c r="AQ25" s="276"/>
      <c r="AR25" s="93"/>
      <c r="AS25" s="90"/>
    </row>
    <row r="26" spans="1:45" ht="21.75" customHeight="1" x14ac:dyDescent="0.15">
      <c r="A26" s="93"/>
      <c r="B26" s="394"/>
      <c r="C26" s="395"/>
      <c r="D26" s="389"/>
      <c r="E26" s="279" t="s">
        <v>124</v>
      </c>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80"/>
      <c r="AJ26" s="211">
        <v>35</v>
      </c>
      <c r="AK26" s="271">
        <f>ROUND((MENU!G49),-3)</f>
        <v>0</v>
      </c>
      <c r="AL26" s="272"/>
      <c r="AM26" s="272"/>
      <c r="AN26" s="272"/>
      <c r="AO26" s="272"/>
      <c r="AP26" s="272"/>
      <c r="AQ26" s="273"/>
      <c r="AR26" s="93"/>
      <c r="AS26" s="126">
        <f>+AK26+AK27</f>
        <v>0</v>
      </c>
    </row>
    <row r="27" spans="1:45" ht="21.75" customHeight="1" x14ac:dyDescent="0.15">
      <c r="A27" s="93"/>
      <c r="B27" s="394"/>
      <c r="C27" s="395"/>
      <c r="D27" s="389"/>
      <c r="E27" s="291" t="s">
        <v>125</v>
      </c>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2"/>
      <c r="AJ27" s="124">
        <v>36</v>
      </c>
      <c r="AK27" s="274">
        <f>ROUND((MENU!G50),-3)</f>
        <v>0</v>
      </c>
      <c r="AL27" s="275"/>
      <c r="AM27" s="275"/>
      <c r="AN27" s="275"/>
      <c r="AO27" s="275"/>
      <c r="AP27" s="275"/>
      <c r="AQ27" s="276"/>
      <c r="AR27" s="93"/>
      <c r="AS27" s="90"/>
    </row>
    <row r="28" spans="1:45" ht="21.75" customHeight="1" x14ac:dyDescent="0.15">
      <c r="A28" s="93"/>
      <c r="B28" s="394"/>
      <c r="C28" s="395"/>
      <c r="D28" s="389"/>
      <c r="E28" s="279" t="s">
        <v>132</v>
      </c>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80"/>
      <c r="AJ28" s="211">
        <v>37</v>
      </c>
      <c r="AK28" s="271">
        <f>ROUND((MENU!G51),-3)</f>
        <v>0</v>
      </c>
      <c r="AL28" s="272"/>
      <c r="AM28" s="272"/>
      <c r="AN28" s="272"/>
      <c r="AO28" s="272"/>
      <c r="AP28" s="272"/>
      <c r="AQ28" s="273"/>
      <c r="AR28" s="93"/>
      <c r="AS28" s="90"/>
    </row>
    <row r="29" spans="1:45" ht="20.25" customHeight="1" x14ac:dyDescent="0.15">
      <c r="A29" s="93"/>
      <c r="B29" s="394"/>
      <c r="C29" s="395"/>
      <c r="D29" s="389"/>
      <c r="E29" s="291" t="s">
        <v>126</v>
      </c>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2"/>
      <c r="AJ29" s="124">
        <v>38</v>
      </c>
      <c r="AK29" s="274">
        <f>ROUND((MENU!G52),-3)</f>
        <v>0</v>
      </c>
      <c r="AL29" s="275"/>
      <c r="AM29" s="275"/>
      <c r="AN29" s="275"/>
      <c r="AO29" s="275"/>
      <c r="AP29" s="275"/>
      <c r="AQ29" s="276"/>
      <c r="AR29" s="93"/>
      <c r="AS29" s="90"/>
    </row>
    <row r="30" spans="1:45" ht="20.25" customHeight="1" x14ac:dyDescent="0.15">
      <c r="A30" s="93"/>
      <c r="B30" s="394"/>
      <c r="C30" s="395"/>
      <c r="D30" s="389"/>
      <c r="E30" s="279" t="s">
        <v>127</v>
      </c>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80"/>
      <c r="AJ30" s="211">
        <v>39</v>
      </c>
      <c r="AK30" s="271">
        <f>ROUND((MENU!G53),-3)</f>
        <v>0</v>
      </c>
      <c r="AL30" s="272"/>
      <c r="AM30" s="272"/>
      <c r="AN30" s="272"/>
      <c r="AO30" s="272"/>
      <c r="AP30" s="272"/>
      <c r="AQ30" s="273"/>
      <c r="AR30" s="93"/>
      <c r="AS30" s="90"/>
    </row>
    <row r="31" spans="1:45" ht="26.25" customHeight="1" x14ac:dyDescent="0.15">
      <c r="A31" s="93"/>
      <c r="B31" s="394"/>
      <c r="C31" s="395"/>
      <c r="D31" s="389"/>
      <c r="E31" s="291" t="s">
        <v>130</v>
      </c>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2"/>
      <c r="AJ31" s="124">
        <v>40</v>
      </c>
      <c r="AK31" s="274">
        <f>ROUND((MENU!G54),-3)</f>
        <v>0</v>
      </c>
      <c r="AL31" s="275"/>
      <c r="AM31" s="275"/>
      <c r="AN31" s="275"/>
      <c r="AO31" s="275"/>
      <c r="AP31" s="275"/>
      <c r="AQ31" s="276"/>
      <c r="AR31" s="93"/>
      <c r="AS31" s="90"/>
    </row>
    <row r="32" spans="1:45" ht="20.25" customHeight="1" x14ac:dyDescent="0.15">
      <c r="A32" s="93"/>
      <c r="B32" s="394"/>
      <c r="C32" s="395"/>
      <c r="D32" s="389"/>
      <c r="E32" s="279" t="s">
        <v>128</v>
      </c>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80"/>
      <c r="AJ32" s="211">
        <v>41</v>
      </c>
      <c r="AK32" s="271">
        <f>ROUND((MENU!G55),-3)</f>
        <v>0</v>
      </c>
      <c r="AL32" s="272"/>
      <c r="AM32" s="272"/>
      <c r="AN32" s="272"/>
      <c r="AO32" s="272"/>
      <c r="AP32" s="272"/>
      <c r="AQ32" s="273"/>
      <c r="AR32" s="93"/>
      <c r="AS32" s="90"/>
    </row>
    <row r="33" spans="1:45" ht="20.25" customHeight="1" x14ac:dyDescent="0.15">
      <c r="A33" s="93"/>
      <c r="B33" s="394"/>
      <c r="C33" s="395"/>
      <c r="D33" s="389"/>
      <c r="E33" s="291" t="s">
        <v>129</v>
      </c>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2"/>
      <c r="AJ33" s="124">
        <v>42</v>
      </c>
      <c r="AK33" s="274">
        <f>ROUND((MENU!G56),-3)</f>
        <v>0</v>
      </c>
      <c r="AL33" s="275"/>
      <c r="AM33" s="275"/>
      <c r="AN33" s="275"/>
      <c r="AO33" s="275"/>
      <c r="AP33" s="275"/>
      <c r="AQ33" s="276"/>
      <c r="AR33" s="93"/>
      <c r="AS33" s="90"/>
    </row>
    <row r="34" spans="1:45" ht="20.25" customHeight="1" x14ac:dyDescent="0.15">
      <c r="A34" s="93"/>
      <c r="B34" s="394"/>
      <c r="C34" s="395"/>
      <c r="D34" s="389"/>
      <c r="E34" s="279" t="s">
        <v>162</v>
      </c>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80"/>
      <c r="AJ34" s="211">
        <v>43</v>
      </c>
      <c r="AK34" s="271">
        <f>ROUND((MENU!G57),-3)</f>
        <v>0</v>
      </c>
      <c r="AL34" s="272"/>
      <c r="AM34" s="272"/>
      <c r="AN34" s="272"/>
      <c r="AO34" s="272"/>
      <c r="AP34" s="272"/>
      <c r="AQ34" s="273"/>
      <c r="AR34" s="93"/>
      <c r="AS34" s="90"/>
    </row>
    <row r="35" spans="1:45" ht="20.25" customHeight="1" thickBot="1" x14ac:dyDescent="0.2">
      <c r="A35" s="93"/>
      <c r="B35" s="394"/>
      <c r="C35" s="395"/>
      <c r="D35" s="390"/>
      <c r="E35" s="293" t="s">
        <v>131</v>
      </c>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207">
        <v>44</v>
      </c>
      <c r="AK35" s="277">
        <f>SUM(AK23:AQ34)</f>
        <v>0</v>
      </c>
      <c r="AL35" s="277"/>
      <c r="AM35" s="277"/>
      <c r="AN35" s="277"/>
      <c r="AO35" s="277"/>
      <c r="AP35" s="277"/>
      <c r="AQ35" s="278"/>
      <c r="AR35" s="93"/>
      <c r="AS35" s="90"/>
    </row>
    <row r="36" spans="1:45" ht="20.25" customHeight="1" thickBot="1" x14ac:dyDescent="0.2">
      <c r="A36" s="93"/>
      <c r="B36" s="394"/>
      <c r="C36" s="395"/>
      <c r="D36" s="306" t="s">
        <v>165</v>
      </c>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214">
        <v>45</v>
      </c>
      <c r="AK36" s="308">
        <f>ROUND((+Tablas!M7),-3)</f>
        <v>0</v>
      </c>
      <c r="AL36" s="308"/>
      <c r="AM36" s="308"/>
      <c r="AN36" s="308"/>
      <c r="AO36" s="308"/>
      <c r="AP36" s="308"/>
      <c r="AQ36" s="309"/>
      <c r="AR36" s="93"/>
      <c r="AS36" s="229"/>
    </row>
    <row r="37" spans="1:45" ht="20.25" customHeight="1" x14ac:dyDescent="0.15">
      <c r="A37" s="93"/>
      <c r="B37" s="396" t="s">
        <v>137</v>
      </c>
      <c r="C37" s="397"/>
      <c r="D37" s="408" t="s">
        <v>133</v>
      </c>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208">
        <v>46</v>
      </c>
      <c r="AK37" s="402">
        <f>ROUND((MENU!D36),-3)</f>
        <v>0</v>
      </c>
      <c r="AL37" s="402"/>
      <c r="AM37" s="402"/>
      <c r="AN37" s="402"/>
      <c r="AO37" s="402"/>
      <c r="AP37" s="402"/>
      <c r="AQ37" s="403"/>
      <c r="AR37" s="93"/>
      <c r="AS37" s="229"/>
    </row>
    <row r="38" spans="1:45" ht="20.25" customHeight="1" x14ac:dyDescent="0.15">
      <c r="A38" s="93"/>
      <c r="B38" s="398"/>
      <c r="C38" s="399"/>
      <c r="D38" s="409" t="s">
        <v>134</v>
      </c>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211">
        <v>47</v>
      </c>
      <c r="AK38" s="404">
        <f>ROUND((MENU!D37),-3)</f>
        <v>0</v>
      </c>
      <c r="AL38" s="404"/>
      <c r="AM38" s="404"/>
      <c r="AN38" s="404"/>
      <c r="AO38" s="404"/>
      <c r="AP38" s="404"/>
      <c r="AQ38" s="405"/>
      <c r="AR38" s="93"/>
      <c r="AS38" s="90"/>
    </row>
    <row r="39" spans="1:45" ht="20.25" customHeight="1" x14ac:dyDescent="0.15">
      <c r="A39" s="93"/>
      <c r="B39" s="398"/>
      <c r="C39" s="399"/>
      <c r="D39" s="410" t="s">
        <v>135</v>
      </c>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207">
        <v>48</v>
      </c>
      <c r="AK39" s="277">
        <f>ROUND((MENU!D38),-3)</f>
        <v>0</v>
      </c>
      <c r="AL39" s="277"/>
      <c r="AM39" s="277"/>
      <c r="AN39" s="277"/>
      <c r="AO39" s="277"/>
      <c r="AP39" s="277"/>
      <c r="AQ39" s="278"/>
      <c r="AR39" s="93"/>
      <c r="AS39" s="90"/>
    </row>
    <row r="40" spans="1:45" ht="20.25" customHeight="1" x14ac:dyDescent="0.15">
      <c r="A40" s="93"/>
      <c r="B40" s="398"/>
      <c r="C40" s="399"/>
      <c r="D40" s="409" t="s">
        <v>136</v>
      </c>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211">
        <v>49</v>
      </c>
      <c r="AK40" s="404">
        <f>ROUND((MENU!D39),-3)</f>
        <v>0</v>
      </c>
      <c r="AL40" s="404"/>
      <c r="AM40" s="404"/>
      <c r="AN40" s="404"/>
      <c r="AO40" s="404"/>
      <c r="AP40" s="404"/>
      <c r="AQ40" s="405"/>
      <c r="AR40" s="93"/>
      <c r="AS40" s="90"/>
    </row>
    <row r="41" spans="1:45" ht="20.25" customHeight="1" thickBot="1" x14ac:dyDescent="0.2">
      <c r="A41" s="93"/>
      <c r="B41" s="400"/>
      <c r="C41" s="401"/>
      <c r="D41" s="391" t="s">
        <v>166</v>
      </c>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209">
        <v>50</v>
      </c>
      <c r="AK41" s="406">
        <f>SUM(AK37:AQ40)</f>
        <v>0</v>
      </c>
      <c r="AL41" s="406"/>
      <c r="AM41" s="406"/>
      <c r="AN41" s="406"/>
      <c r="AO41" s="406"/>
      <c r="AP41" s="406"/>
      <c r="AQ41" s="407"/>
      <c r="AR41" s="93"/>
      <c r="AS41" s="90"/>
    </row>
    <row r="42" spans="1:45" ht="20.25" customHeight="1" x14ac:dyDescent="0.15">
      <c r="A42" s="93"/>
      <c r="B42" s="285" t="s">
        <v>95</v>
      </c>
      <c r="C42" s="286"/>
      <c r="D42" s="287" t="s">
        <v>118</v>
      </c>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12">
        <v>51</v>
      </c>
      <c r="AK42" s="289">
        <f>ROUND((MENU!G62),-3)</f>
        <v>0</v>
      </c>
      <c r="AL42" s="289"/>
      <c r="AM42" s="289"/>
      <c r="AN42" s="289"/>
      <c r="AO42" s="289"/>
      <c r="AP42" s="289"/>
      <c r="AQ42" s="290"/>
      <c r="AR42" s="93"/>
      <c r="AS42" s="90"/>
    </row>
    <row r="43" spans="1:45" ht="20.25" customHeight="1" x14ac:dyDescent="0.15">
      <c r="A43" s="93"/>
      <c r="B43" s="285"/>
      <c r="C43" s="286"/>
      <c r="D43" s="417" t="s">
        <v>153</v>
      </c>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9"/>
      <c r="AJ43" s="210">
        <v>52</v>
      </c>
      <c r="AK43" s="299">
        <f>+MENU!G35</f>
        <v>0</v>
      </c>
      <c r="AL43" s="300"/>
      <c r="AM43" s="300"/>
      <c r="AN43" s="300"/>
      <c r="AO43" s="300"/>
      <c r="AP43" s="300"/>
      <c r="AQ43" s="301"/>
      <c r="AR43" s="93"/>
      <c r="AS43" s="90"/>
    </row>
    <row r="44" spans="1:45" ht="20.25" customHeight="1" x14ac:dyDescent="0.15">
      <c r="A44" s="93"/>
      <c r="B44" s="285"/>
      <c r="C44" s="286"/>
      <c r="D44" s="420" t="s">
        <v>169</v>
      </c>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2"/>
      <c r="AJ44" s="213">
        <v>53</v>
      </c>
      <c r="AK44" s="271">
        <f>IF((AK43&gt;AK42),0,(AK42-AK43))</f>
        <v>0</v>
      </c>
      <c r="AL44" s="272"/>
      <c r="AM44" s="272"/>
      <c r="AN44" s="272"/>
      <c r="AO44" s="272"/>
      <c r="AP44" s="272"/>
      <c r="AQ44" s="273"/>
      <c r="AR44" s="93"/>
      <c r="AS44" s="90"/>
    </row>
    <row r="45" spans="1:45" ht="20.25" customHeight="1" x14ac:dyDescent="0.15">
      <c r="A45" s="93"/>
      <c r="B45" s="285"/>
      <c r="C45" s="286"/>
      <c r="D45" s="417" t="s">
        <v>138</v>
      </c>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9"/>
      <c r="AJ45" s="210">
        <v>54</v>
      </c>
      <c r="AK45" s="299">
        <f>(ROUND((MENU!G63),-3))</f>
        <v>0</v>
      </c>
      <c r="AL45" s="300"/>
      <c r="AM45" s="300"/>
      <c r="AN45" s="300"/>
      <c r="AO45" s="300"/>
      <c r="AP45" s="300"/>
      <c r="AQ45" s="301"/>
      <c r="AR45" s="93"/>
      <c r="AS45" s="90"/>
    </row>
    <row r="46" spans="1:45" ht="20.25" customHeight="1" x14ac:dyDescent="0.15">
      <c r="A46" s="93"/>
      <c r="B46" s="285"/>
      <c r="C46" s="286"/>
      <c r="D46" s="420" t="s">
        <v>170</v>
      </c>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2"/>
      <c r="AJ46" s="213">
        <v>55</v>
      </c>
      <c r="AK46" s="271">
        <f>+AK44+AK45</f>
        <v>0</v>
      </c>
      <c r="AL46" s="272"/>
      <c r="AM46" s="272"/>
      <c r="AN46" s="272"/>
      <c r="AO46" s="272"/>
      <c r="AP46" s="272"/>
      <c r="AQ46" s="273"/>
      <c r="AR46" s="93"/>
      <c r="AS46" s="90"/>
    </row>
    <row r="47" spans="1:45" ht="20.25" customHeight="1" x14ac:dyDescent="0.15">
      <c r="A47" s="93"/>
      <c r="B47" s="285"/>
      <c r="C47" s="286"/>
      <c r="D47" s="417" t="s">
        <v>94</v>
      </c>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9"/>
      <c r="AJ47" s="210">
        <v>56</v>
      </c>
      <c r="AK47" s="411"/>
      <c r="AL47" s="412"/>
      <c r="AM47" s="412"/>
      <c r="AN47" s="412"/>
      <c r="AO47" s="412"/>
      <c r="AP47" s="412"/>
      <c r="AQ47" s="413"/>
      <c r="AR47" s="93"/>
      <c r="AS47" s="90"/>
    </row>
    <row r="48" spans="1:45" ht="20.25" customHeight="1" thickBot="1" x14ac:dyDescent="0.2">
      <c r="A48" s="93"/>
      <c r="B48" s="285"/>
      <c r="C48" s="286"/>
      <c r="D48" s="296" t="s">
        <v>171</v>
      </c>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8"/>
      <c r="AJ48" s="214">
        <v>57</v>
      </c>
      <c r="AK48" s="414">
        <f>+AK46+AK47</f>
        <v>0</v>
      </c>
      <c r="AL48" s="415"/>
      <c r="AM48" s="415"/>
      <c r="AN48" s="415"/>
      <c r="AO48" s="415"/>
      <c r="AP48" s="415"/>
      <c r="AQ48" s="416"/>
      <c r="AR48" s="93"/>
      <c r="AS48" s="90"/>
    </row>
    <row r="49" spans="1:45" ht="45.75" customHeight="1" thickBot="1" x14ac:dyDescent="0.2">
      <c r="A49" s="90"/>
      <c r="B49" s="281" t="s">
        <v>139</v>
      </c>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3"/>
      <c r="AR49" s="93"/>
      <c r="AS49" s="90"/>
    </row>
    <row r="50" spans="1:45" s="129" customFormat="1" ht="27" customHeight="1" thickBot="1" x14ac:dyDescent="0.2">
      <c r="A50" s="127"/>
      <c r="B50" s="323" t="s">
        <v>160</v>
      </c>
      <c r="C50" s="324"/>
      <c r="D50" s="324"/>
      <c r="E50" s="324"/>
      <c r="F50" s="324"/>
      <c r="G50" s="324"/>
      <c r="H50" s="324"/>
      <c r="I50" s="324"/>
      <c r="J50" s="324"/>
      <c r="K50" s="324"/>
      <c r="L50" s="324"/>
      <c r="M50" s="284"/>
      <c r="N50" s="284"/>
      <c r="O50" s="323" t="s">
        <v>161</v>
      </c>
      <c r="P50" s="324"/>
      <c r="Q50" s="184"/>
      <c r="R50" s="184"/>
      <c r="S50" s="184"/>
      <c r="T50" s="184"/>
      <c r="U50" s="184"/>
      <c r="V50" s="184"/>
      <c r="W50" s="185"/>
      <c r="X50" s="185"/>
      <c r="Y50" s="185"/>
      <c r="Z50" s="185"/>
      <c r="AA50" s="185"/>
      <c r="AB50" s="185"/>
      <c r="AC50" s="185"/>
      <c r="AD50" s="185"/>
      <c r="AE50" s="185"/>
      <c r="AF50" s="185"/>
      <c r="AG50" s="185"/>
      <c r="AH50" s="185"/>
      <c r="AI50" s="185"/>
      <c r="AJ50" s="185"/>
      <c r="AK50" s="185"/>
      <c r="AL50" s="185"/>
      <c r="AM50" s="185"/>
      <c r="AN50" s="185"/>
      <c r="AO50" s="185"/>
      <c r="AP50" s="185"/>
      <c r="AQ50" s="186"/>
      <c r="AR50" s="128"/>
      <c r="AS50" s="127"/>
    </row>
    <row r="51" spans="1:45" ht="24.75" customHeight="1" thickBot="1" x14ac:dyDescent="0.2">
      <c r="A51" s="90"/>
      <c r="B51" s="426" t="s">
        <v>96</v>
      </c>
      <c r="C51" s="424"/>
      <c r="D51" s="424"/>
      <c r="E51" s="424"/>
      <c r="F51" s="424"/>
      <c r="G51" s="424"/>
      <c r="H51" s="384">
        <f>+MENU!D74</f>
        <v>0</v>
      </c>
      <c r="I51" s="385"/>
      <c r="J51" s="130"/>
      <c r="K51" s="130"/>
      <c r="L51" s="130"/>
      <c r="M51" s="130"/>
      <c r="N51" s="131"/>
      <c r="O51" s="386" t="s">
        <v>97</v>
      </c>
      <c r="P51" s="386"/>
      <c r="Q51" s="386"/>
      <c r="R51" s="386"/>
      <c r="S51" s="386"/>
      <c r="T51" s="386"/>
      <c r="U51" s="386"/>
      <c r="V51" s="386"/>
      <c r="W51" s="386"/>
      <c r="X51" s="386"/>
      <c r="Y51" s="386"/>
      <c r="Z51" s="386"/>
      <c r="AA51" s="386"/>
      <c r="AB51" s="132"/>
      <c r="AC51" s="132"/>
      <c r="AD51" s="310"/>
      <c r="AE51" s="311"/>
      <c r="AF51" s="311"/>
      <c r="AG51" s="311"/>
      <c r="AH51" s="311"/>
      <c r="AI51" s="311"/>
      <c r="AJ51" s="311"/>
      <c r="AK51" s="311"/>
      <c r="AL51" s="311"/>
      <c r="AM51" s="311"/>
      <c r="AN51" s="311"/>
      <c r="AO51" s="311"/>
      <c r="AP51" s="311"/>
      <c r="AQ51" s="312"/>
      <c r="AR51" s="93"/>
      <c r="AS51" s="90"/>
    </row>
    <row r="52" spans="1:45" ht="27.75" customHeight="1" thickTop="1" thickBot="1" x14ac:dyDescent="0.2">
      <c r="A52" s="90"/>
      <c r="B52" s="426" t="s">
        <v>98</v>
      </c>
      <c r="C52" s="424"/>
      <c r="D52" s="424"/>
      <c r="E52" s="424"/>
      <c r="F52" s="424"/>
      <c r="G52" s="424"/>
      <c r="H52" s="424"/>
      <c r="I52" s="424"/>
      <c r="J52" s="424"/>
      <c r="K52" s="424"/>
      <c r="L52" s="424"/>
      <c r="M52" s="427"/>
      <c r="N52" s="132"/>
      <c r="O52" s="132"/>
      <c r="P52" s="132"/>
      <c r="Q52" s="132"/>
      <c r="R52" s="132"/>
      <c r="S52" s="132"/>
      <c r="T52" s="132"/>
      <c r="U52" s="132"/>
      <c r="V52" s="132"/>
      <c r="W52" s="132"/>
      <c r="X52" s="132"/>
      <c r="Y52" s="132"/>
      <c r="Z52" s="132"/>
      <c r="AA52" s="132"/>
      <c r="AB52" s="132"/>
      <c r="AC52" s="132"/>
      <c r="AD52" s="428" t="s">
        <v>99</v>
      </c>
      <c r="AE52" s="429"/>
      <c r="AF52" s="429"/>
      <c r="AG52" s="429"/>
      <c r="AH52" s="430"/>
      <c r="AI52" s="431">
        <f>+AK48</f>
        <v>0</v>
      </c>
      <c r="AJ52" s="432"/>
      <c r="AK52" s="432"/>
      <c r="AL52" s="432"/>
      <c r="AM52" s="432"/>
      <c r="AN52" s="432"/>
      <c r="AO52" s="432"/>
      <c r="AP52" s="432"/>
      <c r="AQ52" s="433"/>
      <c r="AR52" s="93"/>
      <c r="AS52" s="90"/>
    </row>
    <row r="53" spans="1:45" ht="12.75" customHeight="1" thickTop="1" thickBot="1" x14ac:dyDescent="0.2">
      <c r="A53" s="90"/>
      <c r="B53" s="133"/>
      <c r="C53" s="134"/>
      <c r="D53" s="134"/>
      <c r="E53" s="134"/>
      <c r="F53" s="134"/>
      <c r="G53" s="134"/>
      <c r="H53" s="134"/>
      <c r="I53" s="134"/>
      <c r="J53" s="134"/>
      <c r="K53" s="134"/>
      <c r="L53" s="134"/>
      <c r="M53" s="135"/>
      <c r="N53" s="295">
        <f>+Z9</f>
        <v>0</v>
      </c>
      <c r="O53" s="295"/>
      <c r="P53" s="295"/>
      <c r="Q53" s="295"/>
      <c r="R53" s="295"/>
      <c r="S53" s="295"/>
      <c r="T53" s="295"/>
      <c r="U53" s="295"/>
      <c r="V53" s="295"/>
      <c r="W53" s="295"/>
      <c r="X53" s="295"/>
      <c r="Y53" s="295"/>
      <c r="Z53" s="295"/>
      <c r="AA53" s="295"/>
      <c r="AB53" s="295"/>
      <c r="AC53" s="295"/>
      <c r="AD53" s="434"/>
      <c r="AE53" s="435"/>
      <c r="AF53" s="435"/>
      <c r="AG53" s="435"/>
      <c r="AH53" s="435"/>
      <c r="AI53" s="435"/>
      <c r="AJ53" s="435"/>
      <c r="AK53" s="435"/>
      <c r="AL53" s="435"/>
      <c r="AM53" s="435"/>
      <c r="AN53" s="435"/>
      <c r="AO53" s="435"/>
      <c r="AP53" s="435"/>
      <c r="AQ53" s="436"/>
      <c r="AR53" s="93"/>
      <c r="AS53" s="90"/>
    </row>
    <row r="54" spans="1:45" ht="12.75" customHeight="1" x14ac:dyDescent="0.15">
      <c r="A54" s="90"/>
      <c r="B54" s="133"/>
      <c r="C54" s="134"/>
      <c r="D54" s="134"/>
      <c r="E54" s="134"/>
      <c r="F54" s="134"/>
      <c r="G54" s="134"/>
      <c r="H54" s="134"/>
      <c r="I54" s="134"/>
      <c r="J54" s="134"/>
      <c r="K54" s="134"/>
      <c r="L54" s="134"/>
      <c r="M54" s="135"/>
      <c r="N54" s="295"/>
      <c r="O54" s="295"/>
      <c r="P54" s="295"/>
      <c r="Q54" s="295"/>
      <c r="R54" s="295"/>
      <c r="S54" s="295"/>
      <c r="T54" s="295"/>
      <c r="U54" s="295"/>
      <c r="V54" s="295"/>
      <c r="W54" s="295"/>
      <c r="X54" s="295"/>
      <c r="Y54" s="295"/>
      <c r="Z54" s="295"/>
      <c r="AA54" s="295"/>
      <c r="AB54" s="295"/>
      <c r="AC54" s="295"/>
      <c r="AD54" s="318" t="s">
        <v>104</v>
      </c>
      <c r="AE54" s="319"/>
      <c r="AF54" s="319"/>
      <c r="AG54" s="319"/>
      <c r="AH54" s="319"/>
      <c r="AI54" s="319"/>
      <c r="AJ54" s="319"/>
      <c r="AK54" s="319"/>
      <c r="AL54" s="319"/>
      <c r="AM54" s="319"/>
      <c r="AN54" s="319"/>
      <c r="AO54" s="319"/>
      <c r="AP54" s="319"/>
      <c r="AQ54" s="320"/>
      <c r="AR54" s="93"/>
      <c r="AS54" s="90"/>
    </row>
    <row r="55" spans="1:45" ht="3.75" customHeight="1" thickBot="1" x14ac:dyDescent="0.2">
      <c r="A55" s="90"/>
      <c r="B55" s="133"/>
      <c r="C55" s="134"/>
      <c r="D55" s="134"/>
      <c r="E55" s="134"/>
      <c r="F55" s="134"/>
      <c r="G55" s="134"/>
      <c r="H55" s="134"/>
      <c r="I55" s="134"/>
      <c r="J55" s="134"/>
      <c r="K55" s="134"/>
      <c r="L55" s="134"/>
      <c r="M55" s="135"/>
      <c r="N55" s="295"/>
      <c r="O55" s="295"/>
      <c r="P55" s="295"/>
      <c r="Q55" s="295"/>
      <c r="R55" s="295"/>
      <c r="S55" s="295"/>
      <c r="T55" s="295"/>
      <c r="U55" s="295"/>
      <c r="V55" s="295"/>
      <c r="W55" s="295"/>
      <c r="X55" s="295"/>
      <c r="Y55" s="295"/>
      <c r="Z55" s="295"/>
      <c r="AA55" s="295"/>
      <c r="AB55" s="295"/>
      <c r="AC55" s="295"/>
      <c r="AD55" s="189"/>
      <c r="AE55" s="188"/>
      <c r="AF55" s="188"/>
      <c r="AG55" s="188"/>
      <c r="AH55" s="188"/>
      <c r="AI55" s="188"/>
      <c r="AJ55" s="188"/>
      <c r="AK55" s="188"/>
      <c r="AL55" s="188"/>
      <c r="AM55" s="188"/>
      <c r="AN55" s="188"/>
      <c r="AO55" s="188"/>
      <c r="AP55" s="188"/>
      <c r="AQ55" s="190"/>
      <c r="AR55" s="93"/>
      <c r="AS55" s="90"/>
    </row>
    <row r="56" spans="1:45" ht="21" customHeight="1" thickBot="1" x14ac:dyDescent="0.2">
      <c r="A56" s="90"/>
      <c r="B56" s="437" t="s">
        <v>100</v>
      </c>
      <c r="C56" s="438"/>
      <c r="D56" s="438"/>
      <c r="E56" s="438"/>
      <c r="F56" s="438"/>
      <c r="G56" s="438"/>
      <c r="H56" s="438"/>
      <c r="I56" s="438"/>
      <c r="J56" s="438"/>
      <c r="K56" s="439"/>
      <c r="L56" s="136"/>
      <c r="M56" s="137"/>
      <c r="N56" s="295"/>
      <c r="O56" s="295"/>
      <c r="P56" s="295"/>
      <c r="Q56" s="295"/>
      <c r="R56" s="295"/>
      <c r="S56" s="295"/>
      <c r="T56" s="295"/>
      <c r="U56" s="295"/>
      <c r="V56" s="295"/>
      <c r="W56" s="295"/>
      <c r="X56" s="295"/>
      <c r="Y56" s="295"/>
      <c r="Z56" s="295"/>
      <c r="AA56" s="295"/>
      <c r="AB56" s="295"/>
      <c r="AC56" s="295"/>
      <c r="AD56" s="189"/>
      <c r="AE56" s="188"/>
      <c r="AF56" s="188"/>
      <c r="AG56" s="188"/>
      <c r="AH56" s="188"/>
      <c r="AI56" s="188"/>
      <c r="AJ56" s="188"/>
      <c r="AK56" s="188"/>
      <c r="AL56" s="188"/>
      <c r="AM56" s="188"/>
      <c r="AN56" s="188"/>
      <c r="AO56" s="188"/>
      <c r="AP56" s="188"/>
      <c r="AQ56" s="190"/>
      <c r="AR56" s="93"/>
      <c r="AS56" s="90"/>
    </row>
    <row r="57" spans="1:45" ht="34.5" customHeight="1" thickBot="1" x14ac:dyDescent="0.2">
      <c r="A57" s="90"/>
      <c r="B57" s="423" t="s">
        <v>101</v>
      </c>
      <c r="C57" s="424"/>
      <c r="D57" s="424"/>
      <c r="E57" s="424"/>
      <c r="F57" s="424"/>
      <c r="G57" s="424"/>
      <c r="H57" s="424"/>
      <c r="I57" s="424"/>
      <c r="J57" s="424"/>
      <c r="K57" s="424"/>
      <c r="L57" s="424"/>
      <c r="M57" s="425"/>
      <c r="N57" s="295"/>
      <c r="O57" s="295"/>
      <c r="P57" s="295"/>
      <c r="Q57" s="295"/>
      <c r="R57" s="295"/>
      <c r="S57" s="295"/>
      <c r="T57" s="295"/>
      <c r="U57" s="295"/>
      <c r="V57" s="295"/>
      <c r="W57" s="295"/>
      <c r="X57" s="295"/>
      <c r="Y57" s="295"/>
      <c r="Z57" s="295"/>
      <c r="AA57" s="295"/>
      <c r="AB57" s="295"/>
      <c r="AC57" s="295"/>
      <c r="AD57" s="189"/>
      <c r="AE57" s="188"/>
      <c r="AF57" s="188"/>
      <c r="AG57" s="188"/>
      <c r="AH57" s="188"/>
      <c r="AI57" s="188"/>
      <c r="AJ57" s="188"/>
      <c r="AK57" s="188"/>
      <c r="AL57" s="188"/>
      <c r="AM57" s="188"/>
      <c r="AN57" s="188"/>
      <c r="AO57" s="188"/>
      <c r="AP57" s="188"/>
      <c r="AQ57" s="190"/>
      <c r="AR57" s="93"/>
      <c r="AS57" s="90"/>
    </row>
    <row r="58" spans="1:45" ht="21" customHeight="1" thickBot="1" x14ac:dyDescent="0.2">
      <c r="A58" s="90"/>
      <c r="B58" s="138"/>
      <c r="C58" s="139"/>
      <c r="D58" s="139"/>
      <c r="E58" s="139"/>
      <c r="F58" s="139"/>
      <c r="G58" s="139"/>
      <c r="H58" s="325" t="s">
        <v>140</v>
      </c>
      <c r="I58" s="325"/>
      <c r="J58" s="325"/>
      <c r="K58" s="325"/>
      <c r="L58" s="325"/>
      <c r="M58" s="187"/>
      <c r="N58" s="132"/>
      <c r="O58" s="132"/>
      <c r="P58" s="132"/>
      <c r="Q58" s="132"/>
      <c r="R58" s="132"/>
      <c r="S58" s="132"/>
      <c r="T58" s="132"/>
      <c r="U58" s="132"/>
      <c r="V58" s="132"/>
      <c r="W58" s="132"/>
      <c r="X58" s="132"/>
      <c r="Y58" s="132"/>
      <c r="Z58" s="132"/>
      <c r="AA58" s="132"/>
      <c r="AB58" s="132"/>
      <c r="AC58" s="132"/>
      <c r="AD58" s="189"/>
      <c r="AE58" s="188"/>
      <c r="AF58" s="188"/>
      <c r="AG58" s="188"/>
      <c r="AH58" s="188"/>
      <c r="AI58" s="188"/>
      <c r="AJ58" s="188"/>
      <c r="AK58" s="188"/>
      <c r="AL58" s="188"/>
      <c r="AM58" s="188"/>
      <c r="AN58" s="188"/>
      <c r="AO58" s="188"/>
      <c r="AP58" s="188"/>
      <c r="AQ58" s="190"/>
      <c r="AR58" s="93"/>
      <c r="AS58" s="90"/>
    </row>
    <row r="59" spans="1:45" ht="24.75" customHeight="1" x14ac:dyDescent="0.15">
      <c r="A59" s="90"/>
      <c r="B59" s="138"/>
      <c r="C59" s="139"/>
      <c r="D59" s="139"/>
      <c r="E59" s="139"/>
      <c r="F59" s="139"/>
      <c r="G59" s="139"/>
      <c r="H59" s="139"/>
      <c r="I59" s="139"/>
      <c r="J59" s="139"/>
      <c r="K59" s="139"/>
      <c r="L59" s="139"/>
      <c r="M59" s="140"/>
      <c r="N59" s="132"/>
      <c r="O59" s="132"/>
      <c r="P59" s="132"/>
      <c r="Q59" s="132"/>
      <c r="R59" s="132"/>
      <c r="S59" s="132"/>
      <c r="T59" s="132"/>
      <c r="U59" s="132"/>
      <c r="V59" s="132"/>
      <c r="W59" s="132"/>
      <c r="X59" s="132"/>
      <c r="Y59" s="132"/>
      <c r="Z59" s="132"/>
      <c r="AA59" s="132"/>
      <c r="AB59" s="132"/>
      <c r="AC59" s="132"/>
      <c r="AD59" s="189"/>
      <c r="AE59" s="188"/>
      <c r="AF59" s="188"/>
      <c r="AG59" s="188"/>
      <c r="AH59" s="188"/>
      <c r="AI59" s="188"/>
      <c r="AJ59" s="188"/>
      <c r="AK59" s="188"/>
      <c r="AL59" s="188"/>
      <c r="AM59" s="188"/>
      <c r="AN59" s="188"/>
      <c r="AO59" s="188"/>
      <c r="AP59" s="188"/>
      <c r="AQ59" s="190"/>
      <c r="AR59" s="93"/>
      <c r="AS59" s="90"/>
    </row>
    <row r="60" spans="1:45" ht="32.25" customHeight="1" thickBot="1" x14ac:dyDescent="0.2">
      <c r="A60" s="90"/>
      <c r="B60" s="313" t="s">
        <v>102</v>
      </c>
      <c r="C60" s="314"/>
      <c r="D60" s="314"/>
      <c r="E60" s="314"/>
      <c r="F60" s="314"/>
      <c r="G60" s="314"/>
      <c r="H60" s="314"/>
      <c r="I60" s="141"/>
      <c r="J60" s="141"/>
      <c r="K60" s="315">
        <f>+MENU!D82</f>
        <v>0</v>
      </c>
      <c r="L60" s="314"/>
      <c r="M60" s="316"/>
      <c r="N60" s="317" t="s">
        <v>103</v>
      </c>
      <c r="O60" s="317"/>
      <c r="P60" s="317"/>
      <c r="Q60" s="317"/>
      <c r="R60" s="317"/>
      <c r="S60" s="317"/>
      <c r="T60" s="317"/>
      <c r="U60" s="317"/>
      <c r="V60" s="317"/>
      <c r="W60" s="317"/>
      <c r="X60" s="317"/>
      <c r="Y60" s="317"/>
      <c r="Z60" s="317"/>
      <c r="AA60" s="317"/>
      <c r="AB60" s="317"/>
      <c r="AC60" s="317"/>
      <c r="AD60" s="191"/>
      <c r="AE60" s="192"/>
      <c r="AF60" s="192"/>
      <c r="AG60" s="192"/>
      <c r="AH60" s="192"/>
      <c r="AI60" s="192"/>
      <c r="AJ60" s="192"/>
      <c r="AK60" s="192"/>
      <c r="AL60" s="192"/>
      <c r="AM60" s="192"/>
      <c r="AN60" s="192"/>
      <c r="AO60" s="192"/>
      <c r="AP60" s="192"/>
      <c r="AQ60" s="193"/>
      <c r="AR60" s="93"/>
      <c r="AS60" s="93"/>
    </row>
    <row r="61" spans="1:45" ht="4.5" customHeight="1" x14ac:dyDescent="0.15">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1"/>
      <c r="AI61" s="90"/>
      <c r="AJ61" s="90"/>
      <c r="AK61" s="90"/>
      <c r="AL61" s="90"/>
      <c r="AM61" s="90"/>
      <c r="AN61" s="90"/>
      <c r="AO61" s="90"/>
      <c r="AP61" s="90"/>
      <c r="AQ61" s="90"/>
      <c r="AR61" s="90"/>
      <c r="AS61" s="90"/>
    </row>
    <row r="62" spans="1:45" ht="26.25" customHeight="1" x14ac:dyDescent="0.15">
      <c r="A62" s="90"/>
      <c r="B62" s="90"/>
      <c r="C62" s="90"/>
      <c r="D62" s="90"/>
      <c r="E62" s="90"/>
      <c r="F62" s="90"/>
      <c r="G62" s="90"/>
      <c r="H62" s="90"/>
      <c r="I62" s="90"/>
      <c r="J62" s="90"/>
      <c r="K62" s="90"/>
      <c r="L62" s="90"/>
      <c r="M62" s="90"/>
      <c r="N62" s="269">
        <v>2016256</v>
      </c>
      <c r="O62" s="269"/>
      <c r="P62" s="269"/>
      <c r="Q62" s="269"/>
      <c r="R62" s="269"/>
      <c r="S62" s="269"/>
      <c r="T62" s="269"/>
      <c r="U62" s="269"/>
      <c r="V62" s="90"/>
      <c r="W62" s="90"/>
      <c r="X62" s="90"/>
      <c r="Y62" s="90"/>
      <c r="Z62" s="90"/>
      <c r="AA62" s="90"/>
      <c r="AB62" s="90"/>
      <c r="AC62" s="90"/>
      <c r="AD62" s="90"/>
      <c r="AE62" s="90"/>
      <c r="AF62" s="90"/>
      <c r="AG62" s="90"/>
      <c r="AH62" s="91"/>
      <c r="AI62" s="270" t="s">
        <v>105</v>
      </c>
      <c r="AJ62" s="270"/>
      <c r="AK62" s="270"/>
      <c r="AL62" s="270"/>
      <c r="AM62" s="270"/>
      <c r="AN62" s="270"/>
      <c r="AO62" s="270"/>
      <c r="AP62" s="270"/>
      <c r="AQ62" s="270"/>
      <c r="AR62" s="90"/>
      <c r="AS62" s="90"/>
    </row>
    <row r="63" spans="1:45" ht="38.25"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1"/>
      <c r="AI63" s="90"/>
      <c r="AJ63" s="90"/>
      <c r="AK63" s="90"/>
      <c r="AL63" s="90"/>
      <c r="AM63" s="90"/>
      <c r="AN63" s="90"/>
      <c r="AO63" s="90"/>
      <c r="AP63" s="90"/>
      <c r="AQ63" s="90"/>
      <c r="AR63" s="90"/>
      <c r="AS63" s="90"/>
    </row>
    <row r="64" spans="1:45" ht="38.25"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1"/>
      <c r="AI64" s="90"/>
      <c r="AJ64" s="90"/>
      <c r="AK64" s="90"/>
      <c r="AL64" s="90"/>
      <c r="AM64" s="90"/>
      <c r="AN64" s="90"/>
      <c r="AO64" s="90"/>
      <c r="AP64" s="90"/>
      <c r="AQ64" s="90"/>
      <c r="AR64" s="90"/>
      <c r="AS64" s="90"/>
    </row>
    <row r="65" spans="1:45" ht="38.25"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1"/>
      <c r="AI65" s="90"/>
      <c r="AJ65" s="90"/>
      <c r="AK65" s="90"/>
      <c r="AL65" s="90"/>
      <c r="AM65" s="90"/>
      <c r="AN65" s="90"/>
      <c r="AO65" s="90"/>
      <c r="AP65" s="90"/>
      <c r="AQ65" s="90"/>
      <c r="AR65" s="90"/>
      <c r="AS65" s="90"/>
    </row>
    <row r="66" spans="1:45" ht="38.25"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c r="AI66" s="90"/>
      <c r="AJ66" s="90"/>
      <c r="AK66" s="90"/>
      <c r="AL66" s="90"/>
      <c r="AM66" s="90"/>
      <c r="AN66" s="90"/>
      <c r="AO66" s="90"/>
      <c r="AP66" s="90"/>
      <c r="AQ66" s="90"/>
      <c r="AR66" s="90"/>
      <c r="AS66" s="90"/>
    </row>
    <row r="67" spans="1:45" ht="38.25" hidden="1"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1"/>
      <c r="AI67" s="90"/>
      <c r="AJ67" s="90"/>
      <c r="AK67" s="90"/>
      <c r="AL67" s="90"/>
      <c r="AM67" s="90"/>
      <c r="AN67" s="90"/>
      <c r="AO67" s="90"/>
      <c r="AP67" s="90"/>
      <c r="AQ67" s="90"/>
      <c r="AR67" s="90"/>
      <c r="AS67" s="90"/>
    </row>
  </sheetData>
  <sheetProtection password="C927" sheet="1" objects="1" scenarios="1" formatCells="0" formatColumns="0" formatRows="0"/>
  <mergeCells count="117">
    <mergeCell ref="AK46:AQ46"/>
    <mergeCell ref="AK47:AQ47"/>
    <mergeCell ref="AK48:AQ48"/>
    <mergeCell ref="D43:AI43"/>
    <mergeCell ref="D44:AI44"/>
    <mergeCell ref="D45:AI45"/>
    <mergeCell ref="D46:AI46"/>
    <mergeCell ref="D47:AI47"/>
    <mergeCell ref="B57:M57"/>
    <mergeCell ref="B52:M52"/>
    <mergeCell ref="AD52:AH52"/>
    <mergeCell ref="AI52:AQ52"/>
    <mergeCell ref="AD53:AQ53"/>
    <mergeCell ref="B56:K56"/>
    <mergeCell ref="B51:G51"/>
    <mergeCell ref="D20:AI20"/>
    <mergeCell ref="AK20:AQ20"/>
    <mergeCell ref="H51:I51"/>
    <mergeCell ref="O51:AA51"/>
    <mergeCell ref="B18:H18"/>
    <mergeCell ref="B19:R19"/>
    <mergeCell ref="T19:AK19"/>
    <mergeCell ref="D23:D35"/>
    <mergeCell ref="D41:AI41"/>
    <mergeCell ref="B20:C36"/>
    <mergeCell ref="B37:C41"/>
    <mergeCell ref="AK36:AQ36"/>
    <mergeCell ref="AK37:AQ37"/>
    <mergeCell ref="AK38:AQ38"/>
    <mergeCell ref="AK39:AQ39"/>
    <mergeCell ref="AK40:AQ40"/>
    <mergeCell ref="AK41:AQ41"/>
    <mergeCell ref="D36:AI36"/>
    <mergeCell ref="D37:AI37"/>
    <mergeCell ref="D38:AI38"/>
    <mergeCell ref="D39:AI39"/>
    <mergeCell ref="D40:AI40"/>
    <mergeCell ref="AK30:AQ30"/>
    <mergeCell ref="AK32:AQ32"/>
    <mergeCell ref="N3:Z3"/>
    <mergeCell ref="J6:AA7"/>
    <mergeCell ref="AB6:AJ7"/>
    <mergeCell ref="AK6:AQ7"/>
    <mergeCell ref="M18:T18"/>
    <mergeCell ref="U18:AD18"/>
    <mergeCell ref="I18:L18"/>
    <mergeCell ref="AD14:AI14"/>
    <mergeCell ref="AJ14:AO14"/>
    <mergeCell ref="AP14:AQ14"/>
    <mergeCell ref="X15:AC15"/>
    <mergeCell ref="AD15:AI15"/>
    <mergeCell ref="AJ15:AQ15"/>
    <mergeCell ref="X14:AC14"/>
    <mergeCell ref="AP16:AQ16"/>
    <mergeCell ref="AP17:AQ17"/>
    <mergeCell ref="AE18:AQ18"/>
    <mergeCell ref="C8:D8"/>
    <mergeCell ref="E8:F8"/>
    <mergeCell ref="F10:V10"/>
    <mergeCell ref="B14:C17"/>
    <mergeCell ref="D14:L14"/>
    <mergeCell ref="N14:O14"/>
    <mergeCell ref="P14:W14"/>
    <mergeCell ref="D16:I16"/>
    <mergeCell ref="M9:V9"/>
    <mergeCell ref="D15:M15"/>
    <mergeCell ref="P15:W15"/>
    <mergeCell ref="D17:AO17"/>
    <mergeCell ref="Z9:AP10"/>
    <mergeCell ref="D21:AI21"/>
    <mergeCell ref="AK21:AQ21"/>
    <mergeCell ref="D22:AI22"/>
    <mergeCell ref="AK22:AQ22"/>
    <mergeCell ref="AK23:AQ23"/>
    <mergeCell ref="AK24:AQ24"/>
    <mergeCell ref="AK25:AQ25"/>
    <mergeCell ref="AD51:AQ51"/>
    <mergeCell ref="B60:H60"/>
    <mergeCell ref="K60:M60"/>
    <mergeCell ref="N60:AC60"/>
    <mergeCell ref="AD54:AQ54"/>
    <mergeCell ref="AK28:AQ28"/>
    <mergeCell ref="E31:AI31"/>
    <mergeCell ref="E23:AI23"/>
    <mergeCell ref="E24:AI24"/>
    <mergeCell ref="E25:AI25"/>
    <mergeCell ref="AK33:AQ33"/>
    <mergeCell ref="E28:AI28"/>
    <mergeCell ref="E34:AI34"/>
    <mergeCell ref="AK34:AQ34"/>
    <mergeCell ref="B50:L50"/>
    <mergeCell ref="O50:P50"/>
    <mergeCell ref="H58:L58"/>
    <mergeCell ref="N62:U62"/>
    <mergeCell ref="AI62:AQ62"/>
    <mergeCell ref="AK26:AQ26"/>
    <mergeCell ref="AK27:AQ27"/>
    <mergeCell ref="AK29:AQ29"/>
    <mergeCell ref="AK35:AQ35"/>
    <mergeCell ref="E26:AI26"/>
    <mergeCell ref="B49:AQ49"/>
    <mergeCell ref="M50:N50"/>
    <mergeCell ref="B42:C48"/>
    <mergeCell ref="D42:AI42"/>
    <mergeCell ref="AK42:AQ42"/>
    <mergeCell ref="E30:AI30"/>
    <mergeCell ref="E32:AI32"/>
    <mergeCell ref="E33:AI33"/>
    <mergeCell ref="AK31:AQ31"/>
    <mergeCell ref="E27:AI27"/>
    <mergeCell ref="E29:AI29"/>
    <mergeCell ref="E35:AI35"/>
    <mergeCell ref="N53:AC57"/>
    <mergeCell ref="D48:AI48"/>
    <mergeCell ref="AK43:AQ43"/>
    <mergeCell ref="AK44:AQ44"/>
    <mergeCell ref="AK45:AQ45"/>
  </mergeCells>
  <hyperlinks>
    <hyperlink ref="AI62" r:id="rId1"/>
  </hyperlinks>
  <pageMargins left="0.11811023622047245" right="0.11811023622047245" top="0.19685039370078741" bottom="0.15748031496062992" header="0.31496062992125984" footer="0.31496062992125984"/>
  <pageSetup scale="55" orientation="portrait"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election activeCell="D30" sqref="D30"/>
    </sheetView>
  </sheetViews>
  <sheetFormatPr baseColWidth="10" defaultRowHeight="10.5" x14ac:dyDescent="0.15"/>
  <sheetData/>
  <sheetProtection password="C927"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C2"/>
  <sheetViews>
    <sheetView workbookViewId="0">
      <selection activeCell="E10" sqref="E10"/>
    </sheetView>
  </sheetViews>
  <sheetFormatPr baseColWidth="10" defaultRowHeight="10.5" x14ac:dyDescent="0.15"/>
  <cols>
    <col min="1" max="2" width="12" style="218"/>
    <col min="3" max="3" width="17.33203125" style="218" customWidth="1"/>
    <col min="4" max="16384" width="12" style="218"/>
  </cols>
  <sheetData>
    <row r="2" spans="3:3" x14ac:dyDescent="0.15">
      <c r="C2" s="218"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Tablas</vt:lpstr>
      <vt:lpstr>MENU</vt:lpstr>
      <vt:lpstr>Formulario</vt:lpstr>
      <vt:lpstr>claves</vt:lpstr>
      <vt:lpstr>Anexos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William</cp:lastModifiedBy>
  <cp:lastPrinted>2017-03-16T04:05:37Z</cp:lastPrinted>
  <dcterms:created xsi:type="dcterms:W3CDTF">2015-02-19T15:30:13Z</dcterms:created>
  <dcterms:modified xsi:type="dcterms:W3CDTF">2017-04-25T14:00:45Z</dcterms:modified>
</cp:coreProperties>
</file>